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75" windowWidth="20520" windowHeight="7425" firstSheet="1" activeTab="2"/>
  </bookViews>
  <sheets>
    <sheet name="Spis działów przedmiaru2" sheetId="8" state="hidden" r:id="rId1"/>
    <sheet name="spis działow przedmiaru" sheetId="13" r:id="rId2"/>
    <sheet name="KO droga nr 3" sheetId="30" r:id="rId3"/>
    <sheet name="KO droga nr 4" sheetId="9" r:id="rId4"/>
    <sheet name="KO droga nr 5" sheetId="14" r:id="rId5"/>
    <sheet name="KO droga nr 6" sheetId="15" r:id="rId6"/>
    <sheet name="KO droga nr 8" sheetId="17" r:id="rId7"/>
    <sheet name="KO droga nr 10" sheetId="18" r:id="rId8"/>
    <sheet name="KO droga nr 11" sheetId="19" r:id="rId9"/>
    <sheet name="KO droga nr 13" sheetId="20" r:id="rId10"/>
    <sheet name="KO droga nr 14" sheetId="21" r:id="rId11"/>
    <sheet name="KO droga nr 15" sheetId="22" r:id="rId12"/>
    <sheet name="KO droga nr 17" sheetId="23" r:id="rId13"/>
    <sheet name="KO droga nr 17a" sheetId="24" r:id="rId14"/>
    <sheet name="KO droga nr 18" sheetId="25" r:id="rId15"/>
    <sheet name="KO droga nr 20" sheetId="26" r:id="rId16"/>
    <sheet name="KO droga nr 21" sheetId="27" r:id="rId17"/>
    <sheet name="KO droga nr 23" sheetId="28" r:id="rId18"/>
    <sheet name="KO droga nr 24" sheetId="29" r:id="rId19"/>
  </sheets>
  <definedNames>
    <definedName name="l" localSheetId="7">'KO droga nr 10'!#REF!</definedName>
    <definedName name="l" localSheetId="8">'KO droga nr 11'!#REF!</definedName>
    <definedName name="l" localSheetId="9">'KO droga nr 13'!#REF!</definedName>
    <definedName name="l" localSheetId="10">'KO droga nr 14'!#REF!</definedName>
    <definedName name="l" localSheetId="11">'KO droga nr 15'!#REF!</definedName>
    <definedName name="l" localSheetId="12">'KO droga nr 17'!#REF!</definedName>
    <definedName name="l" localSheetId="13">'KO droga nr 17a'!#REF!</definedName>
    <definedName name="l" localSheetId="14">'KO droga nr 18'!#REF!</definedName>
    <definedName name="l" localSheetId="15">'KO droga nr 20'!#REF!</definedName>
    <definedName name="l" localSheetId="16">'KO droga nr 21'!#REF!</definedName>
    <definedName name="l" localSheetId="17">'KO droga nr 23'!#REF!</definedName>
    <definedName name="l" localSheetId="18">'KO droga nr 24'!#REF!</definedName>
    <definedName name="l" localSheetId="2">'KO droga nr 3'!#REF!</definedName>
    <definedName name="l" localSheetId="3">'KO droga nr 4'!#REF!</definedName>
    <definedName name="l" localSheetId="4">'KO droga nr 5'!#REF!</definedName>
    <definedName name="l" localSheetId="5">'KO droga nr 6'!#REF!</definedName>
    <definedName name="l" localSheetId="6">'KO droga nr 8'!#REF!</definedName>
    <definedName name="l" localSheetId="1">'spis działow przedmiaru'!#REF!</definedName>
    <definedName name="l">#REF!</definedName>
    <definedName name="_xlnm.Print_Area" localSheetId="7">'KO droga nr 10'!$A$1:$G$37</definedName>
    <definedName name="_xlnm.Print_Area" localSheetId="8">'KO droga nr 11'!$A$1:$G$16</definedName>
    <definedName name="_xlnm.Print_Area" localSheetId="9">'KO droga nr 13'!$A$1:$G$18</definedName>
    <definedName name="_xlnm.Print_Area" localSheetId="10">'KO droga nr 14'!$A$1:$G$16</definedName>
    <definedName name="_xlnm.Print_Area" localSheetId="11">'KO droga nr 15'!$A$1:$G$16</definedName>
    <definedName name="_xlnm.Print_Area" localSheetId="12">'KO droga nr 17'!$A$1:$G$34</definedName>
    <definedName name="_xlnm.Print_Area" localSheetId="13">'KO droga nr 17a'!$A$1:$G$34</definedName>
    <definedName name="_xlnm.Print_Area" localSheetId="14">'KO droga nr 18'!$A$1:$G$16</definedName>
    <definedName name="_xlnm.Print_Area" localSheetId="15">'KO droga nr 20'!$A$1:$G$17</definedName>
    <definedName name="_xlnm.Print_Area" localSheetId="16">'KO droga nr 21'!$A$1:$G$35</definedName>
    <definedName name="_xlnm.Print_Area" localSheetId="17">'KO droga nr 23'!$A$1:$G$34</definedName>
    <definedName name="_xlnm.Print_Area" localSheetId="18">'KO droga nr 24'!$A$1:$G$17</definedName>
    <definedName name="_xlnm.Print_Area" localSheetId="2">'KO droga nr 3'!$A$1:$G$16</definedName>
    <definedName name="_xlnm.Print_Area" localSheetId="3">'KO droga nr 4'!$A$1:$G$21</definedName>
    <definedName name="_xlnm.Print_Area" localSheetId="4">'KO droga nr 5'!$A$1:$G$16</definedName>
    <definedName name="_xlnm.Print_Area" localSheetId="5">'KO droga nr 6'!$A$1:$G$34</definedName>
    <definedName name="_xlnm.Print_Area" localSheetId="6">'KO droga nr 8'!$A$1:$G$34</definedName>
    <definedName name="_xlnm.Print_Area" localSheetId="1">'spis działow przedmiaru'!$A$1:$F$29</definedName>
    <definedName name="_xlnm.Print_Area" localSheetId="0">'Spis działów przedmiaru2'!$A$1:$E$27</definedName>
  </definedNames>
  <calcPr calcId="145621"/>
</workbook>
</file>

<file path=xl/calcChain.xml><?xml version="1.0" encoding="utf-8"?>
<calcChain xmlns="http://schemas.openxmlformats.org/spreadsheetml/2006/main">
  <c r="S11" i="30" l="1"/>
  <c r="S11" i="29" l="1"/>
  <c r="E22" i="28" l="1"/>
  <c r="E21" i="28" s="1"/>
  <c r="E18" i="28"/>
  <c r="E16" i="28"/>
  <c r="E15" i="28"/>
  <c r="S11" i="28"/>
  <c r="E22" i="27" l="1"/>
  <c r="E18" i="27"/>
  <c r="E16" i="27"/>
  <c r="S11" i="27"/>
  <c r="E11" i="27"/>
  <c r="E8" i="27"/>
  <c r="E13" i="26" l="1"/>
  <c r="S11" i="26"/>
  <c r="E13" i="25" l="1"/>
  <c r="S11" i="25"/>
  <c r="E22" i="24" l="1"/>
  <c r="E21" i="24" s="1"/>
  <c r="E18" i="24"/>
  <c r="E16" i="24"/>
  <c r="E15" i="24"/>
  <c r="S11" i="24"/>
  <c r="E22" i="23" l="1"/>
  <c r="E21" i="23" s="1"/>
  <c r="E18" i="23"/>
  <c r="E16" i="23"/>
  <c r="E15" i="23"/>
  <c r="E14" i="23"/>
  <c r="S11" i="23"/>
  <c r="E13" i="22" l="1"/>
  <c r="S11" i="22"/>
  <c r="S11" i="21" l="1"/>
  <c r="E12" i="20" l="1"/>
  <c r="S9" i="20"/>
  <c r="E22" i="18" l="1"/>
  <c r="E21" i="18"/>
  <c r="E18" i="18"/>
  <c r="E16" i="18"/>
  <c r="E15" i="18"/>
  <c r="E11" i="18"/>
  <c r="E21" i="17" l="1"/>
  <c r="E22" i="17" s="1"/>
  <c r="E18" i="17"/>
  <c r="E16" i="17"/>
  <c r="E15" i="17"/>
  <c r="S11" i="17"/>
  <c r="E11" i="17"/>
  <c r="S11" i="15" l="1"/>
  <c r="S11" i="14" l="1"/>
  <c r="E14" i="9" l="1"/>
  <c r="S11" i="9" l="1"/>
</calcChain>
</file>

<file path=xl/sharedStrings.xml><?xml version="1.0" encoding="utf-8"?>
<sst xmlns="http://schemas.openxmlformats.org/spreadsheetml/2006/main" count="1144" uniqueCount="179">
  <si>
    <t>m3</t>
  </si>
  <si>
    <t>NAWIERZCHNIE</t>
  </si>
  <si>
    <t>km</t>
  </si>
  <si>
    <t>ROBOTY PRZYGOTOWAWCZE</t>
  </si>
  <si>
    <t>Ilość</t>
  </si>
  <si>
    <t>Nazwa</t>
  </si>
  <si>
    <t>Jednostka</t>
  </si>
  <si>
    <t>L.p.</t>
  </si>
  <si>
    <t xml:space="preserve">JEDNOSTKA PROJEKTUJĄCA:
MANEVO Marek Łukowski
21-077 Spiczyn,  Ziółków 88
BIURO: ul. Racławicka 38-44 lokal 103,
21-040 Świdnik
</t>
  </si>
  <si>
    <t>ROBOTY WYKOŃCZENIOWE</t>
  </si>
  <si>
    <t>D01.00.00
 CPV 45111300-1</t>
  </si>
  <si>
    <t>D01.01.01 
CPV 45100000-8</t>
  </si>
  <si>
    <t>Odtworzenie       trasy       i       punktów wysokościowych w terenie równinnym
CPV: Przygotowanie terenu pod budowe</t>
  </si>
  <si>
    <t>Rozbiórka elementów dróg, ogrodzeń i przepustów
CPV: Roboty w zakresie burzenia, roboty ziemne.</t>
  </si>
  <si>
    <t>D 01.02.04
CPV:45111000-8</t>
  </si>
  <si>
    <t>D 01.02.02
CPV 45100000-8</t>
  </si>
  <si>
    <t>Zdjęcie warstwy humusu
CPV: Przygotowanie terenu pod budowe</t>
  </si>
  <si>
    <t>ROBOTY ZIEMNE</t>
  </si>
  <si>
    <t>D 02.01.01
CPV:45112000-5</t>
  </si>
  <si>
    <t>Wykonanie wykopów
CPV: Roboty w zakresie usuwania gleby.</t>
  </si>
  <si>
    <t>D 02.03.01
CPV:45233000-9</t>
  </si>
  <si>
    <t>D03.00.00
CPV:45233000-9</t>
  </si>
  <si>
    <t>D 03.01.01</t>
  </si>
  <si>
    <t>PODBUDOWY
CPV: Roboty w zakresie konstruowania, fundamentowania oraz wykonania nawierzchni autostrad, dróg.</t>
  </si>
  <si>
    <t>D04.00.00
CPV:45233000-9</t>
  </si>
  <si>
    <t>Mieszanki związane cementem
CPV: Roboty w zakresie konstruowania, fundamentowania oraz wykonania nawierzchni autostrad, dróg.</t>
  </si>
  <si>
    <t>D 04.04.02
CPV:45233000-9</t>
  </si>
  <si>
    <t>Mieszanki niezwiązane
CPV: Roboty w zakresie konstruowania, fundamentowania oraz wykonania nawierzchni autostrad, dróg.</t>
  </si>
  <si>
    <t>D 04.07.01
CPV:45233000-9</t>
  </si>
  <si>
    <t>Podbudowy asfaltowe dla ruchu KR3-KR6
CPV: Roboty w zakresie konstruowania, fundamentowania oraz wykonania nawierzchni autostrad, dróg.</t>
  </si>
  <si>
    <t>D 05.00.00</t>
  </si>
  <si>
    <t>D 05.03.05
CPV:45233000-9</t>
  </si>
  <si>
    <t>Warstwy wiążąca z betonu asfaltowego 
CPV: Roboty w zakresie konstruowania, fundamentowania oraz wykonania nawierzchni autostrad, dróg.</t>
  </si>
  <si>
    <t>D 05.03.13
CPV:45233000-9</t>
  </si>
  <si>
    <t>Nawierzchnia z  mieszanki mastyksowo-grysowej 
CPV: Roboty w zakresie konstruowania, fundamentowania oraz wykonania nawierzchni autostrad, dróg.</t>
  </si>
  <si>
    <t>D 05.03.11
CPV:45233000-9</t>
  </si>
  <si>
    <t>Frezowanie nawierzchni asfaltowych na zimno
CPV: Roboty w zakresie konstruowania, fundamentowania oraz wykonania nawierzchni autostrad, dróg.</t>
  </si>
  <si>
    <t>Wzmocnienie połączenia nawierzchni bitumicznej  pomiędzy istniejącą  jezdnią   a jej  poszerzeniem
CPV: Roboty w zakresie konstruowania, fundamentowania oraz wykonania nawierzchni autostrad, dróg.</t>
  </si>
  <si>
    <t>D 05.03.26
CPV:45233000-9</t>
  </si>
  <si>
    <t>D 06.00.00</t>
  </si>
  <si>
    <t>D 06.01.01
CPV:45233000-9</t>
  </si>
  <si>
    <t>Umocnienie skarp, rowów i ścieków. 
CPV: Roboty w zakresie konstruowania, fundamentowania oraz wykonania nawierzchni autostrad, dróg.</t>
  </si>
  <si>
    <t>D 07.00.00</t>
  </si>
  <si>
    <t>D 07.01.01
CPV:45233000-9</t>
  </si>
  <si>
    <t>Oznakowanie poziome
CPV: Roboty w zakresie konstruowania, fundamentowania oraz wykonania nawierzchni autostrad, dróg.</t>
  </si>
  <si>
    <t>Oznakowanie pionowe
CPV: Roboty w zakresie konstruowania, fundamentowania oraz wykonania nawierzchni autostrad, dróg.</t>
  </si>
  <si>
    <t>D 07.02.01
CPV:45233000-9</t>
  </si>
  <si>
    <t>D 08.00.00</t>
  </si>
  <si>
    <t>ELEMENTY ULIC</t>
  </si>
  <si>
    <t>ORGANIZACJA RUCHU i urządzenia BRD</t>
  </si>
  <si>
    <t>D 08.01.01
CPV:45233000-9</t>
  </si>
  <si>
    <t>Krawężniki betonowe
CPV: Roboty w zakresie konstruowania, fundamentowania oraz wykonania nawierzchni autostrad, dróg.</t>
  </si>
  <si>
    <t>D 08.02.01
CPV:45233000-9</t>
  </si>
  <si>
    <t>Chodniki
CPV: Roboty w zakresie konstruowania, fundamentowania oraz wykonania nawierzchni autostrad, dróg.</t>
  </si>
  <si>
    <t>D 08.03.01
CPV:45233000-9</t>
  </si>
  <si>
    <t>Ustawienie obrzeży betonowych
CPV: Roboty w zakresie konstruowania, fundamentowania oraz wykonania nawierzchni autostrad, dróg.</t>
  </si>
  <si>
    <t>Bariery ochronne stalowe
CPV: Roboty w zakresie konstruowania, fundamentowania oraz wykonania nawierzchni autostrad, dróg.</t>
  </si>
  <si>
    <t>D 07.05.01
CPV:45233000-8</t>
  </si>
  <si>
    <t>D 07.06.02
CPV:45233000-8</t>
  </si>
  <si>
    <t>D 04.01.01
D 04.05.01
CPV:45233000-9</t>
  </si>
  <si>
    <t>ZAMAWIAJĄCY:
Generalna Dyrekcja Dróg Krajowych i Autostrad
Oddział w Lubartowie</t>
  </si>
  <si>
    <r>
      <rPr>
        <b/>
        <sz val="11"/>
        <color indexed="8"/>
        <rFont val="Arial"/>
        <family val="2"/>
        <charset val="238"/>
      </rPr>
      <t>Część 1a: "Dokumentacja techniczna na przebudowę skrzyżowania
 DK 19a z dw 815 w zakresie budowy pasa włączenia"</t>
    </r>
    <r>
      <rPr>
        <sz val="11"/>
        <color indexed="8"/>
        <rFont val="Arial"/>
        <family val="2"/>
        <charset val="238"/>
      </rPr>
      <t xml:space="preserve">
</t>
    </r>
  </si>
  <si>
    <t>D02.00.00</t>
  </si>
  <si>
    <t>D 04.05.01b</t>
  </si>
  <si>
    <t xml:space="preserve">Wydłużenie przepustu fi800, 2 elementy prefabrykowane o dl. 1,0m każdy + zakończenie skośne
rys. 2 , rys. 6.2 </t>
  </si>
  <si>
    <t>Ława z kruszywa stabilizowanego cementem o Rm=5MPa gr 40cm
rys. 6.2</t>
  </si>
  <si>
    <t>Wykonanie nasypów
CPV: Roboty w zakresie konstruowania, fundamentowania oraz wykonania nawierzchni autostrad, dróg.</t>
  </si>
  <si>
    <t>ODWODNIENIE KORPUSU DROGOWEGO
CPV: Roboty w zakresie konstruowania, fundamentowania oraz wykonania nawierzchni autostrad, dróg.</t>
  </si>
  <si>
    <t>Urządzenia zabezpieczające ruch pieszych
CPV: Roboty w zakresie konstruowania, fundamentowania oraz wykonania nawierzchni autostrad, dróg.</t>
  </si>
  <si>
    <t>SPIS DZIAŁÓW PRZEDMIARU ROBÓT</t>
  </si>
  <si>
    <t>1.1</t>
  </si>
  <si>
    <t>1.2</t>
  </si>
  <si>
    <t>1.3</t>
  </si>
  <si>
    <t>2.1</t>
  </si>
  <si>
    <t>2.2</t>
  </si>
  <si>
    <t>4.1</t>
  </si>
  <si>
    <t>4.2</t>
  </si>
  <si>
    <t>4.3</t>
  </si>
  <si>
    <t>5.1</t>
  </si>
  <si>
    <t>6.1</t>
  </si>
  <si>
    <t xml:space="preserve"> I. ROBOTY DROGOWE</t>
  </si>
  <si>
    <t>II. PRZEBUDOWA OŚWIETLENIA</t>
  </si>
  <si>
    <t>7.1</t>
  </si>
  <si>
    <t>7.2</t>
  </si>
  <si>
    <t>7.3</t>
  </si>
  <si>
    <t>1.</t>
  </si>
  <si>
    <t>Nr Specyfikacji Technicznej
CPV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</si>
  <si>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</si>
  <si>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</si>
  <si>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5.2</t>
  </si>
  <si>
    <t>5.3</t>
  </si>
  <si>
    <t>5.4</t>
  </si>
  <si>
    <t>7.4</t>
  </si>
  <si>
    <t>Rodzaj robót</t>
  </si>
  <si>
    <t>D04.00.00
CPV:45233000-9</t>
  </si>
  <si>
    <t>NAWIERZCHNIE
CPV: Roboty w zakresie konstruowania, fundamentowania oraz wykonania nawierzchni autostrad, dróg.</t>
  </si>
  <si>
    <t>D 05.00.00
CPV:45233000-9</t>
  </si>
  <si>
    <t>D01.01.01 
CPV 45100000-8</t>
  </si>
  <si>
    <t xml:space="preserve">Pomiary geodezyjne robót ziemnych
</t>
  </si>
  <si>
    <t>D 01.01.01.</t>
  </si>
  <si>
    <t>D 04.01.01.</t>
  </si>
  <si>
    <t>D 04.04.02.</t>
  </si>
  <si>
    <t xml:space="preserve">Koryto z profilowaniem i zagęszczeniem podłoża 
</t>
  </si>
  <si>
    <t>Nawierzchnia  z KŁSM 0/31,5 o gr. 12 cm 
na poszerzeniach jezdni</t>
  </si>
  <si>
    <t>D 05.02.01
CPV:45233000-9</t>
  </si>
  <si>
    <t>Nawierzchnia z kruszywa łamanego stabilizowanego mechanicznie 
CPV: Roboty w zakresie konstruowania, fundamentowania oraz wykonania nawierzchni autostrad, dróg.</t>
  </si>
  <si>
    <t>D  05.02.01.</t>
  </si>
  <si>
    <t>Nawierzchnia z kruszywa łamanego stabilizowanego mechanicznie 0/31,5, gr. 8cm</t>
  </si>
  <si>
    <t>Warstwa odcinająca z piasku średnioziarnistego stabilizowanego mechanicznie, gr. 15cm</t>
  </si>
  <si>
    <t>D 01.02.01
CPV 45100000-8</t>
  </si>
  <si>
    <t>Usunięcie drzew i krzewów
CPV: Przygotowanie terenu pod budowe</t>
  </si>
  <si>
    <t>D 01.02.01.</t>
  </si>
  <si>
    <t>Usuniecie drzew</t>
  </si>
  <si>
    <t>szt.</t>
  </si>
  <si>
    <r>
      <t xml:space="preserve">
Przebudowa dróg położonych w miejscowościach: Szczupak i Ostrówek Podyski, gmina Cyców, powiat łęczyński.
Droga dojazdowa na działce o nr ewidencyjnym - 185,142, 204 obręb 16 - Ostrówek Podyski
(droga nr 6)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</si>
  <si>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D 02.01.01
CPV:45112000-5</t>
  </si>
  <si>
    <t>Wykonanie wykopów
CPV: Roboty w zakresie usuwania gleby.</t>
  </si>
  <si>
    <t>D 02.01.01.</t>
  </si>
  <si>
    <t xml:space="preserve">Wykonanie wykopów mechanicznie w gruncie kategorii I-V z transportem na odkład
 </t>
  </si>
  <si>
    <t>D 04.01.01
D 04.05.01
CPV:45233000-9</t>
  </si>
  <si>
    <t>D 04.05.01.</t>
  </si>
  <si>
    <t xml:space="preserve">Warstwa z gruntu stabilizowanego cementem o Rm=2,5MPa, grubość 16cm
</t>
  </si>
  <si>
    <t xml:space="preserve">Podbudowa zasadnicza z KŁSM 0/31,5 o gr. 12 cm 
</t>
  </si>
  <si>
    <t>D 05.03.05/A
CPV:45233000-9</t>
  </si>
  <si>
    <t>Warstwy wiążąca z betonu asfaltowego. Warstwa wiążąca dla ruchu KR1- KR2 
CPV: Roboty w zakresie konstruowania, fundamentowania oraz wykonania nawierzchni autostrad, dróg.</t>
  </si>
  <si>
    <t>D  04.03.01.</t>
  </si>
  <si>
    <t xml:space="preserve">Oczyszczenie i skropienie warstw konstrukcyjnych
emulsja C60 B3 ZM (0.3-0.5 kg/m2)
</t>
  </si>
  <si>
    <t>D  05.03.05/A.</t>
  </si>
  <si>
    <t xml:space="preserve">Warstwa wiążąca z AC 16W 50/70  gr. 5cm
</t>
  </si>
  <si>
    <t>D 05.03.05/B
CPV:45233000-9</t>
  </si>
  <si>
    <t>Nawierzchnia z betonu asfaltowego. Warstwa ścieralna dla ruchu KR1- KR2
CPV: Roboty w zakresie konstruowania, fundamentowania oraz wykonania nawierzchni autostrad, dróg.</t>
  </si>
  <si>
    <t>D  04.03.01.01</t>
  </si>
  <si>
    <t>Oczyszczenie i skropienie warstw konstrukcyjnych
emulsja C60 BP3 ZM (0.1-0.3 kg/m2)</t>
  </si>
  <si>
    <t>D  05.03.05/B</t>
  </si>
  <si>
    <t xml:space="preserve">Warstwa ścieralna z AC11S 50/70 gr.  4cm
</t>
  </si>
  <si>
    <t>D 06.00.00 
CPV:45233000-9</t>
  </si>
  <si>
    <r>
      <t xml:space="preserve">
Przebudowa dróg położonych w miejscowościach: Szczupak i Ostrówek Podyski, gmina Cyców, powiat łęczyński.
Droga dojazdowa na działce o nr ewidencyjnym - 1, 42, 142 obręb 16 - Ostrówek Podyski
(droga nr 8)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</si>
  <si>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Warstwa odcinająca z piasku średnioziarnistego stabilizowanego mechanicznie, gr. 15cm
warstwa pod BA: 7,52
warstwa pod nawierzchnię z KŁMS:577,5</t>
  </si>
  <si>
    <r>
      <t xml:space="preserve">
Przebudowa dróg położonych w miejscowościach: Szczupak i Ostrówek Podyski, gmina Cyców, powiat łęczyński.
Droga dojazdowa na działce o nr ewidencyjnym - 142, 161, 204 obręb 16 - Ostrówek Podyski
(droga nr 10)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</si>
  <si>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 xml:space="preserve">Warstwa odcinająca z piasku średnioziarnistego stabilizowanego mechanicznie, gr. 15cm
</t>
  </si>
  <si>
    <t>D 06.02.01
CPV:45233000-9</t>
  </si>
  <si>
    <t>Przepusty pod zjazdami. 
CPV: Roboty w zakresie konstruowania, fundamentowania oraz wykonania nawierzchni autostrad, dróg.</t>
  </si>
  <si>
    <t>D 06.04.01.</t>
  </si>
  <si>
    <t>Oczyszczenie z namułu przepustów rurowych</t>
  </si>
  <si>
    <t>m</t>
  </si>
  <si>
    <r>
      <t xml:space="preserve">
Przebudowa dróg położonych w miejscowościach: Szczupak i Ostrówek Podyski, gmina Cyców, powiat łęczyński.
Droga dojazdowa na działce o nr ewidencyjnym -145,161 obręb 16 - Ostrówek Podyski
(droga nr 11)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</si>
  <si>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- 3, obręb 22 - Szczupak
(droga nr 13)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</si>
  <si>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-98,14 obręb 22 - Szczupak
(droga nr 14)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</si>
  <si>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-,14 obręb 22 - Szczupak
(droga nr 15)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</si>
  <si>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- 45 obręb 7 - Garbatówka
o nr ewidencyjnym - 204, obręb 16 - Ostrówek Podyski
o nr ewidencyjnym - 55, obreb 22 - Szczupak
(droga nr 17)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</si>
  <si>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- 204, 216 obreb nr 16 - Ostrówek Podyski
(droga nr 17a)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</si>
  <si>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Warstwa odcinająca z piasku średnioziarnistego stabilizowanego mechanicznie, gr. 15cm
na zjezdzie z BA 7,64
na konstrukcji drogi 416,25</t>
  </si>
  <si>
    <r>
      <t xml:space="preserve">
Przebudowa dróg położonych w miejscowościach: Szczupak i Ostrówek Podyski, gmina Cyców, powiat łęczyński.
Droga dojazdowa na działce o nr ewidencyjnym -216, 221 obręb 16 - Ostrówek Podyski
(droga nr 18)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</si>
  <si>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-98,122 obręb 22 - Szczupak
(droga nr 20)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</si>
  <si>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- 204, 242 obręb nr 16 - Ostrówek Podyski,
na działce o nr ewidencyjnym 85, 98 obręb nr 22 - Szczupak
(droga nr 21)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</si>
  <si>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Warstwa odcinająca z piasku średnioziarnistego stabilizowanego mechanicznie, gr. 15cm
na zjezdzie z BA 10,75
na konstrukcji drogi 720</t>
  </si>
  <si>
    <r>
      <t xml:space="preserve">
Przebudowa dróg położonych w miejscowościach: Szczupak i Ostrówek Podyski, gmina Cyców, powiat łęczyński.
Droga dojazdowa na działce o nr ewidencyjnym - 204, 234 obręb 16 - Ostrówek Podyski
(droga nr 23)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</si>
  <si>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
Przebudowa dróg położonych w miejscowościach: Szczupak i Ostrówek Podyski, gmina Cyców, powiat łęczyński.
Droga dojazdowa na działce o nr ewidencyjnym -98, 151 obręb 22 - Szczupak
(droga nr 24)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</si>
  <si>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TABELA WARTOŚCI ELEMENTÓW ROZLICZENIOWYCH</t>
  </si>
  <si>
    <t>LP.</t>
  </si>
  <si>
    <t>NR DROGI</t>
  </si>
  <si>
    <t>Razem netto:</t>
  </si>
  <si>
    <t>VAT 23%:</t>
  </si>
  <si>
    <t>Razem brutto:</t>
  </si>
  <si>
    <t>słownie wartość robót (z VAT): …………………………………………</t>
  </si>
  <si>
    <t>*) Wartść elementu należy podać w złotych z dokładnością do jednego grosza (bez VAT)</t>
  </si>
  <si>
    <t>17a</t>
  </si>
  <si>
    <t>WARTOŚĆ netto:</t>
  </si>
  <si>
    <t>cena jedn.</t>
  </si>
  <si>
    <t>wartość</t>
  </si>
  <si>
    <t>KOSZTORYS OFERTOWY</t>
  </si>
  <si>
    <r>
      <t xml:space="preserve">Przebudowa dróg położonych w miejscowościach: Szczupak i Ostrówek Podyski, gmina Cyców, powiat łęczyński.
Droga dojazdowa na działce o nr ewidencyjnym - 141, 142 obręb 16 - Ostrówek Podyski
(droga nr 4)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</si>
  <si>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r>
      <t xml:space="preserve">Przebudowa dróg położonych w miejscowościach: Szczupak i Ostrówek Podyski, gmina Cyców, powiat łęczyński.
Droga dojazdowa na działce o nr ewidencyjnym - 64, 142 obręb 16 - Ostrówek Podyski
(droga nr 5)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</si>
  <si>
    <t>D 03.01.00 
CPV:45233000-9</t>
  </si>
  <si>
    <t>D 03.01.02
CPV:45233000-9</t>
  </si>
  <si>
    <t>D 03.01.02</t>
  </si>
  <si>
    <r>
      <t xml:space="preserve">Wykonanie przepustów pod zjazdami, wraz z ławą fundamentową i nadsypką
-przepust z rur betonowych </t>
    </r>
    <r>
      <rPr>
        <sz val="9"/>
        <rFont val="Symbol"/>
        <family val="1"/>
        <charset val="2"/>
      </rPr>
      <t>f</t>
    </r>
    <r>
      <rPr>
        <sz val="9"/>
        <rFont val="Arial"/>
        <family val="2"/>
        <charset val="238"/>
      </rPr>
      <t>60</t>
    </r>
  </si>
  <si>
    <r>
      <t xml:space="preserve">Wykonanie kołnierzowych zakończeń przepustów pod zjazdami, wraz z ławą fundamentową i nadsypką
- kołnierzowe zakończenie przepustu z rur betonowych </t>
    </r>
    <r>
      <rPr>
        <sz val="9"/>
        <rFont val="Symbol"/>
        <family val="1"/>
        <charset val="2"/>
      </rPr>
      <t>f</t>
    </r>
    <r>
      <rPr>
        <sz val="9"/>
        <rFont val="Arial"/>
        <family val="2"/>
        <charset val="238"/>
      </rPr>
      <t>60</t>
    </r>
  </si>
  <si>
    <r>
      <t xml:space="preserve">
Przebudowa dróg położonych w miejscowościach: Szczupak i Ostrówek Podyski, gmina Cyców, powiat łęczyński.
Droga dojazdowa na działce o nr ewidencyjnym -142, 100, 101 obręb 16 - Ostrówek Podyski
(droga nr 3)
</t>
    </r>
    <r>
      <rPr>
        <b/>
        <sz val="12"/>
        <color indexed="8"/>
        <rFont val="Arial"/>
        <family val="2"/>
        <charset val="238"/>
      </rPr>
      <t xml:space="preserve">
</t>
    </r>
    <r>
      <rPr>
        <sz val="12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</si>
</sst>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>
    <font>
      <sz val="11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Calibri"/>
      <family val="2"/>
      <charset val="238"/>
    </font>
    <font>
      <vertAlign val="superscript"/>
      <sz val="9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Czcionka tekstu podstawowego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49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49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0" fontId="4" fillId="0" borderId="0"/>
    <xf numFmtId="0" fontId="10" fillId="0" borderId="0"/>
    <xf numFmtId="0" fontId="2" fillId="0" borderId="0" applyNumberFormat="0" applyFont="0" applyFill="0" applyBorder="0" applyAlignment="0" applyProtection="0">
      <alignment vertical="top"/>
    </xf>
    <xf numFmtId="0" fontId="23" fillId="9" borderId="0" applyNumberFormat="0" applyBorder="0" applyAlignment="0" applyProtection="0"/>
  </cellStyleXfs>
  <cellXfs count="242">
    <xf numFmtId="0" fontId="0" fillId="0" borderId="0" xfId="0"/>
    <xf numFmtId="4" fontId="0" fillId="2" borderId="0" xfId="0" applyNumberFormat="1" applyFill="1"/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justify" vertical="center" wrapText="1"/>
    </xf>
    <xf numFmtId="0" fontId="17" fillId="5" borderId="1" xfId="0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justify" vertical="center" wrapText="1"/>
    </xf>
    <xf numFmtId="0" fontId="17" fillId="5" borderId="4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8" fillId="5" borderId="18" xfId="0" applyFont="1" applyFill="1" applyBorder="1" applyAlignment="1">
      <alignment vertical="center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4" fontId="24" fillId="10" borderId="1" xfId="4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4" fontId="24" fillId="0" borderId="1" xfId="4" applyNumberFormat="1" applyFont="1" applyFill="1" applyBorder="1" applyAlignment="1">
      <alignment horizontal="center" vertical="center" wrapText="1"/>
    </xf>
    <xf numFmtId="3" fontId="24" fillId="0" borderId="1" xfId="4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4" fontId="14" fillId="11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" fontId="29" fillId="2" borderId="1" xfId="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0" fillId="0" borderId="0" xfId="0" applyFill="1"/>
    <xf numFmtId="0" fontId="32" fillId="0" borderId="1" xfId="0" applyFont="1" applyFill="1" applyBorder="1" applyAlignment="1">
      <alignment horizontal="right"/>
    </xf>
    <xf numFmtId="4" fontId="32" fillId="0" borderId="1" xfId="0" applyNumberFormat="1" applyFont="1" applyFill="1" applyBorder="1"/>
    <xf numFmtId="0" fontId="12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right" vertical="center" wrapText="1"/>
    </xf>
    <xf numFmtId="0" fontId="19" fillId="0" borderId="1" xfId="0" applyFont="1" applyBorder="1"/>
    <xf numFmtId="0" fontId="19" fillId="0" borderId="6" xfId="0" applyFont="1" applyBorder="1"/>
    <xf numFmtId="0" fontId="20" fillId="0" borderId="1" xfId="0" applyFont="1" applyBorder="1"/>
    <xf numFmtId="0" fontId="20" fillId="0" borderId="1" xfId="0" applyFont="1" applyFill="1" applyBorder="1"/>
    <xf numFmtId="0" fontId="0" fillId="0" borderId="1" xfId="0" applyBorder="1"/>
    <xf numFmtId="0" fontId="15" fillId="2" borderId="23" xfId="0" applyFont="1" applyFill="1" applyBorder="1" applyAlignment="1">
      <alignment horizontal="center" vertical="center" wrapText="1"/>
    </xf>
    <xf numFmtId="4" fontId="15" fillId="2" borderId="23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justify" vertical="center" wrapText="1"/>
    </xf>
    <xf numFmtId="0" fontId="17" fillId="5" borderId="6" xfId="0" applyFont="1" applyFill="1" applyBorder="1" applyAlignment="1">
      <alignment horizontal="center" vertical="center" wrapText="1"/>
    </xf>
    <xf numFmtId="4" fontId="17" fillId="5" borderId="6" xfId="0" applyNumberFormat="1" applyFont="1" applyFill="1" applyBorder="1" applyAlignment="1">
      <alignment horizontal="center" vertical="center" wrapText="1"/>
    </xf>
    <xf numFmtId="4" fontId="24" fillId="0" borderId="3" xfId="4" applyNumberFormat="1" applyFont="1" applyFill="1" applyBorder="1" applyAlignment="1">
      <alignment horizontal="center" vertical="center" wrapText="1"/>
    </xf>
    <xf numFmtId="4" fontId="21" fillId="5" borderId="3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4" fontId="14" fillId="6" borderId="3" xfId="0" applyNumberFormat="1" applyFont="1" applyFill="1" applyBorder="1" applyAlignment="1">
      <alignment horizontal="center" vertical="center" wrapText="1"/>
    </xf>
    <xf numFmtId="4" fontId="14" fillId="11" borderId="3" xfId="0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4" fontId="14" fillId="4" borderId="30" xfId="0" applyNumberFormat="1" applyFont="1" applyFill="1" applyBorder="1" applyAlignment="1">
      <alignment horizontal="center" vertical="center" wrapText="1"/>
    </xf>
    <xf numFmtId="4" fontId="24" fillId="0" borderId="31" xfId="4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vertical="center" wrapText="1"/>
    </xf>
    <xf numFmtId="0" fontId="19" fillId="0" borderId="28" xfId="0" applyFont="1" applyBorder="1"/>
    <xf numFmtId="0" fontId="15" fillId="2" borderId="28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justify" vertical="center" wrapText="1"/>
    </xf>
    <xf numFmtId="0" fontId="17" fillId="5" borderId="28" xfId="0" applyFont="1" applyFill="1" applyBorder="1" applyAlignment="1">
      <alignment horizontal="center" vertical="center" wrapText="1"/>
    </xf>
    <xf numFmtId="4" fontId="17" fillId="5" borderId="28" xfId="0" applyNumberFormat="1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center" vertical="center" wrapText="1"/>
    </xf>
    <xf numFmtId="4" fontId="21" fillId="4" borderId="28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vertical="center" wrapText="1"/>
    </xf>
    <xf numFmtId="4" fontId="24" fillId="0" borderId="28" xfId="4" applyNumberFormat="1" applyFont="1" applyFill="1" applyBorder="1" applyAlignment="1">
      <alignment horizontal="center" vertical="center" wrapText="1"/>
    </xf>
    <xf numFmtId="0" fontId="20" fillId="0" borderId="28" xfId="0" applyFont="1" applyBorder="1"/>
    <xf numFmtId="0" fontId="20" fillId="0" borderId="28" xfId="0" applyFont="1" applyFill="1" applyBorder="1"/>
    <xf numFmtId="0" fontId="14" fillId="5" borderId="28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justify" vertical="center" wrapText="1"/>
    </xf>
    <xf numFmtId="0" fontId="14" fillId="6" borderId="28" xfId="0" applyFont="1" applyFill="1" applyBorder="1" applyAlignment="1">
      <alignment horizontal="center" vertical="center" wrapText="1"/>
    </xf>
    <xf numFmtId="4" fontId="14" fillId="6" borderId="28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justify" vertical="center" wrapText="1"/>
    </xf>
    <xf numFmtId="4" fontId="14" fillId="5" borderId="28" xfId="0" applyNumberFormat="1" applyFont="1" applyFill="1" applyBorder="1" applyAlignment="1">
      <alignment horizontal="center" vertical="center" wrapText="1"/>
    </xf>
    <xf numFmtId="4" fontId="14" fillId="4" borderId="28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vertical="center" wrapText="1"/>
    </xf>
    <xf numFmtId="0" fontId="20" fillId="0" borderId="35" xfId="0" applyFont="1" applyBorder="1"/>
    <xf numFmtId="0" fontId="20" fillId="0" borderId="35" xfId="0" applyFont="1" applyFill="1" applyBorder="1"/>
    <xf numFmtId="4" fontId="21" fillId="5" borderId="35" xfId="0" applyNumberFormat="1" applyFont="1" applyFill="1" applyBorder="1" applyAlignment="1">
      <alignment horizontal="center" vertical="center" wrapText="1"/>
    </xf>
    <xf numFmtId="4" fontId="14" fillId="4" borderId="35" xfId="0" applyNumberFormat="1" applyFont="1" applyFill="1" applyBorder="1" applyAlignment="1">
      <alignment horizontal="center" vertical="center" wrapText="1"/>
    </xf>
    <xf numFmtId="4" fontId="14" fillId="6" borderId="35" xfId="0" applyNumberFormat="1" applyFont="1" applyFill="1" applyBorder="1" applyAlignment="1">
      <alignment horizontal="center" vertical="center" wrapText="1"/>
    </xf>
    <xf numFmtId="4" fontId="14" fillId="11" borderId="35" xfId="0" applyNumberFormat="1" applyFont="1" applyFill="1" applyBorder="1" applyAlignment="1">
      <alignment horizontal="center" vertical="center" wrapText="1"/>
    </xf>
    <xf numFmtId="0" fontId="0" fillId="0" borderId="35" xfId="0" applyBorder="1"/>
    <xf numFmtId="4" fontId="14" fillId="5" borderId="35" xfId="0" applyNumberFormat="1" applyFont="1" applyFill="1" applyBorder="1" applyAlignment="1">
      <alignment horizontal="center" vertical="center" wrapText="1"/>
    </xf>
    <xf numFmtId="0" fontId="19" fillId="0" borderId="35" xfId="0" applyFont="1" applyBorder="1"/>
    <xf numFmtId="0" fontId="15" fillId="2" borderId="35" xfId="0" applyFont="1" applyFill="1" applyBorder="1" applyAlignment="1">
      <alignment horizontal="center" vertical="center" wrapText="1"/>
    </xf>
    <xf numFmtId="4" fontId="15" fillId="2" borderId="35" xfId="0" applyNumberFormat="1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justify" vertical="center" wrapText="1"/>
    </xf>
    <xf numFmtId="0" fontId="17" fillId="5" borderId="35" xfId="0" applyFont="1" applyFill="1" applyBorder="1" applyAlignment="1">
      <alignment horizontal="center" vertical="center" wrapText="1"/>
    </xf>
    <xf numFmtId="4" fontId="17" fillId="5" borderId="35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center" vertical="center" wrapText="1"/>
    </xf>
    <xf numFmtId="4" fontId="21" fillId="4" borderId="35" xfId="0" applyNumberFormat="1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 wrapText="1"/>
    </xf>
    <xf numFmtId="4" fontId="24" fillId="0" borderId="35" xfId="4" applyNumberFormat="1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justify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justify" vertical="center" wrapText="1"/>
    </xf>
    <xf numFmtId="0" fontId="14" fillId="3" borderId="35" xfId="0" applyFont="1" applyFill="1" applyBorder="1" applyAlignment="1">
      <alignment vertical="center" wrapText="1"/>
    </xf>
    <xf numFmtId="0" fontId="21" fillId="5" borderId="28" xfId="0" applyFont="1" applyFill="1" applyBorder="1" applyAlignment="1">
      <alignment horizontal="center" vertical="center" wrapText="1"/>
    </xf>
    <xf numFmtId="4" fontId="21" fillId="5" borderId="28" xfId="0" applyNumberFormat="1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4" fontId="14" fillId="11" borderId="28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14" fillId="2" borderId="39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vertical="center" wrapText="1"/>
    </xf>
    <xf numFmtId="4" fontId="24" fillId="0" borderId="39" xfId="4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21" fillId="5" borderId="35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vertical="center" wrapText="1"/>
    </xf>
    <xf numFmtId="0" fontId="20" fillId="0" borderId="40" xfId="0" applyFont="1" applyBorder="1"/>
    <xf numFmtId="0" fontId="16" fillId="5" borderId="43" xfId="0" applyFont="1" applyFill="1" applyBorder="1" applyAlignment="1">
      <alignment horizontal="justify" vertical="center" wrapText="1"/>
    </xf>
    <xf numFmtId="0" fontId="16" fillId="4" borderId="43" xfId="0" applyFont="1" applyFill="1" applyBorder="1" applyAlignment="1">
      <alignment horizontal="left" vertical="center" wrapText="1"/>
    </xf>
    <xf numFmtId="0" fontId="14" fillId="2" borderId="44" xfId="0" applyFont="1" applyFill="1" applyBorder="1" applyAlignment="1">
      <alignment vertical="center" wrapText="1"/>
    </xf>
    <xf numFmtId="0" fontId="17" fillId="5" borderId="43" xfId="0" applyFont="1" applyFill="1" applyBorder="1" applyAlignment="1">
      <alignment horizontal="justify" vertical="center" wrapText="1"/>
    </xf>
    <xf numFmtId="0" fontId="14" fillId="2" borderId="43" xfId="0" applyFont="1" applyFill="1" applyBorder="1" applyAlignment="1">
      <alignment horizontal="justify" vertical="center" wrapText="1"/>
    </xf>
    <xf numFmtId="0" fontId="14" fillId="3" borderId="43" xfId="0" applyFont="1" applyFill="1" applyBorder="1" applyAlignment="1">
      <alignment vertical="center" wrapText="1"/>
    </xf>
    <xf numFmtId="4" fontId="24" fillId="10" borderId="35" xfId="4" applyNumberFormat="1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vertical="center" wrapText="1"/>
    </xf>
    <xf numFmtId="0" fontId="31" fillId="2" borderId="28" xfId="0" applyFont="1" applyFill="1" applyBorder="1" applyAlignment="1">
      <alignment horizontal="right" vertical="center" wrapText="1"/>
    </xf>
    <xf numFmtId="0" fontId="29" fillId="2" borderId="28" xfId="0" applyFont="1" applyFill="1" applyBorder="1" applyAlignment="1">
      <alignment vertical="center" wrapText="1"/>
    </xf>
    <xf numFmtId="0" fontId="29" fillId="0" borderId="28" xfId="3" applyNumberFormat="1" applyFont="1" applyFill="1" applyBorder="1" applyAlignment="1" applyProtection="1">
      <alignment horizontal="right" vertical="center" wrapText="1"/>
    </xf>
    <xf numFmtId="0" fontId="29" fillId="0" borderId="28" xfId="3" applyNumberFormat="1" applyFont="1" applyFill="1" applyBorder="1" applyAlignment="1" applyProtection="1">
      <alignment vertical="center" wrapText="1"/>
    </xf>
    <xf numFmtId="0" fontId="0" fillId="2" borderId="28" xfId="0" applyFill="1" applyBorder="1" applyAlignment="1">
      <alignment horizontal="right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32" fillId="0" borderId="1" xfId="0" applyFont="1" applyFill="1" applyBorder="1" applyAlignment="1">
      <alignment horizontal="right" vertical="center" wrapText="1"/>
    </xf>
    <xf numFmtId="4" fontId="32" fillId="0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13" fillId="8" borderId="15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wrapText="1"/>
    </xf>
    <xf numFmtId="0" fontId="1" fillId="7" borderId="41" xfId="0" applyFont="1" applyFill="1" applyBorder="1" applyAlignment="1">
      <alignment horizontal="left" vertical="center" wrapText="1"/>
    </xf>
    <xf numFmtId="0" fontId="1" fillId="7" borderId="42" xfId="0" applyFont="1" applyFill="1" applyBorder="1" applyAlignment="1">
      <alignment horizontal="left" vertical="center" wrapText="1"/>
    </xf>
    <xf numFmtId="0" fontId="1" fillId="7" borderId="4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</cellXfs>
  <cellStyles count="5">
    <cellStyle name="Excel Built-in Normal" xfId="2"/>
    <cellStyle name="Neutralne" xfId="4" builtinId="28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1285875</xdr:rowOff>
    </xdr:from>
    <xdr:to>
      <xdr:col>4</xdr:col>
      <xdr:colOff>685800</xdr:colOff>
      <xdr:row>1</xdr:row>
      <xdr:rowOff>1476375</xdr:rowOff>
    </xdr:to>
    <xdr:pic>
      <xdr:nvPicPr>
        <xdr:cNvPr id="2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847850"/>
          <a:ext cx="1200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1</xdr:row>
      <xdr:rowOff>809625</xdr:rowOff>
    </xdr:from>
    <xdr:to>
      <xdr:col>1</xdr:col>
      <xdr:colOff>819150</xdr:colOff>
      <xdr:row>1</xdr:row>
      <xdr:rowOff>1485900</xdr:rowOff>
    </xdr:to>
    <xdr:pic>
      <xdr:nvPicPr>
        <xdr:cNvPr id="3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71600"/>
          <a:ext cx="885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" sqref="A3:C34"/>
    </sheetView>
  </sheetViews>
  <sheetFormatPr defaultRowHeight="14.25"/>
  <cols>
    <col min="1" max="1" width="5.25" style="2" customWidth="1"/>
    <col min="2" max="2" width="15.75" style="2" bestFit="1" customWidth="1"/>
    <col min="3" max="3" width="41.25" style="2" customWidth="1"/>
    <col min="4" max="4" width="12.75" style="2" customWidth="1"/>
    <col min="5" max="5" width="15.625" style="1" customWidth="1"/>
  </cols>
  <sheetData>
    <row r="1" spans="1:5" ht="44.25" customHeight="1">
      <c r="A1" s="198" t="s">
        <v>61</v>
      </c>
      <c r="B1" s="199"/>
      <c r="C1" s="199"/>
      <c r="D1" s="199"/>
      <c r="E1" s="199"/>
    </row>
    <row r="2" spans="1:5" ht="123.75" customHeight="1" thickBot="1">
      <c r="A2" s="200" t="s">
        <v>60</v>
      </c>
      <c r="B2" s="200"/>
      <c r="C2" s="38" t="s">
        <v>69</v>
      </c>
      <c r="D2" s="201" t="s">
        <v>8</v>
      </c>
      <c r="E2" s="201"/>
    </row>
    <row r="3" spans="1:5" ht="16.5" customHeight="1" thickBot="1">
      <c r="A3" s="192" t="s">
        <v>80</v>
      </c>
      <c r="B3" s="193"/>
      <c r="C3" s="194"/>
      <c r="D3"/>
      <c r="E3"/>
    </row>
    <row r="4" spans="1:5" ht="32.25" customHeight="1" thickBot="1">
      <c r="A4" s="39" t="s">
        <v>85</v>
      </c>
      <c r="B4" s="5" t="s">
        <v>10</v>
      </c>
      <c r="C4" s="40" t="s">
        <v>3</v>
      </c>
      <c r="D4"/>
      <c r="E4"/>
    </row>
    <row r="5" spans="1:5" ht="45.75" customHeight="1" thickBot="1">
      <c r="A5" s="41" t="s">
        <v>70</v>
      </c>
      <c r="B5" s="8" t="s">
        <v>11</v>
      </c>
      <c r="C5" s="42" t="s">
        <v>12</v>
      </c>
      <c r="D5"/>
      <c r="E5"/>
    </row>
    <row r="6" spans="1:5" ht="45.75" customHeight="1" thickBot="1">
      <c r="A6" s="41" t="s">
        <v>71</v>
      </c>
      <c r="B6" s="9" t="s">
        <v>15</v>
      </c>
      <c r="C6" s="37" t="s">
        <v>16</v>
      </c>
      <c r="D6"/>
      <c r="E6"/>
    </row>
    <row r="7" spans="1:5" ht="49.5" customHeight="1" thickBot="1">
      <c r="A7" s="41" t="s">
        <v>72</v>
      </c>
      <c r="B7" s="8" t="s">
        <v>14</v>
      </c>
      <c r="C7" s="43" t="s">
        <v>13</v>
      </c>
      <c r="D7"/>
      <c r="E7"/>
    </row>
    <row r="8" spans="1:5" ht="24" customHeight="1" thickBot="1">
      <c r="A8" s="39">
        <v>2</v>
      </c>
      <c r="B8" s="5" t="s">
        <v>62</v>
      </c>
      <c r="C8" s="40" t="s">
        <v>17</v>
      </c>
      <c r="D8"/>
      <c r="E8"/>
    </row>
    <row r="9" spans="1:5" ht="39" customHeight="1" thickBot="1">
      <c r="A9" s="41" t="s">
        <v>73</v>
      </c>
      <c r="B9" s="8" t="s">
        <v>18</v>
      </c>
      <c r="C9" s="42" t="s">
        <v>19</v>
      </c>
      <c r="D9"/>
      <c r="E9"/>
    </row>
    <row r="10" spans="1:5" ht="72" customHeight="1" thickBot="1">
      <c r="A10" s="41" t="s">
        <v>74</v>
      </c>
      <c r="B10" s="8" t="s">
        <v>20</v>
      </c>
      <c r="C10" s="42" t="s">
        <v>66</v>
      </c>
      <c r="D10"/>
      <c r="E10"/>
    </row>
    <row r="11" spans="1:5" ht="70.5" customHeight="1" thickBot="1">
      <c r="A11" s="39">
        <v>3</v>
      </c>
      <c r="B11" s="6" t="s">
        <v>21</v>
      </c>
      <c r="C11" s="44" t="s">
        <v>67</v>
      </c>
      <c r="D11"/>
      <c r="E11"/>
    </row>
    <row r="12" spans="1:5" ht="51.75" thickBot="1">
      <c r="A12" s="45">
        <v>14</v>
      </c>
      <c r="B12" s="3" t="s">
        <v>22</v>
      </c>
      <c r="C12" s="46" t="s">
        <v>64</v>
      </c>
      <c r="D12"/>
      <c r="E12"/>
    </row>
    <row r="13" spans="1:5" ht="39" thickBot="1">
      <c r="A13" s="45">
        <v>15</v>
      </c>
      <c r="B13" s="3" t="s">
        <v>63</v>
      </c>
      <c r="C13" s="46" t="s">
        <v>65</v>
      </c>
      <c r="D13"/>
      <c r="E13"/>
    </row>
    <row r="14" spans="1:5" ht="64.5" customHeight="1" thickBot="1">
      <c r="A14" s="39">
        <v>4</v>
      </c>
      <c r="B14" s="6" t="s">
        <v>24</v>
      </c>
      <c r="C14" s="44" t="s">
        <v>23</v>
      </c>
      <c r="D14"/>
      <c r="E14"/>
    </row>
    <row r="15" spans="1:5" ht="64.5" customHeight="1" thickBot="1">
      <c r="A15" s="41" t="s">
        <v>75</v>
      </c>
      <c r="B15" s="8" t="s">
        <v>59</v>
      </c>
      <c r="C15" s="42" t="s">
        <v>25</v>
      </c>
      <c r="D15"/>
      <c r="E15"/>
    </row>
    <row r="16" spans="1:5" ht="63.75" customHeight="1" thickBot="1">
      <c r="A16" s="41" t="s">
        <v>76</v>
      </c>
      <c r="B16" s="8" t="s">
        <v>26</v>
      </c>
      <c r="C16" s="42" t="s">
        <v>27</v>
      </c>
      <c r="D16"/>
      <c r="E16"/>
    </row>
    <row r="17" spans="1:5" ht="64.5" thickBot="1">
      <c r="A17" s="41" t="s">
        <v>77</v>
      </c>
      <c r="B17" s="8" t="s">
        <v>28</v>
      </c>
      <c r="C17" s="42" t="s">
        <v>29</v>
      </c>
      <c r="D17"/>
      <c r="E17"/>
    </row>
    <row r="18" spans="1:5" ht="25.5" customHeight="1" thickBot="1">
      <c r="A18" s="39">
        <v>5</v>
      </c>
      <c r="B18" s="6" t="s">
        <v>30</v>
      </c>
      <c r="C18" s="44" t="s">
        <v>1</v>
      </c>
      <c r="D18"/>
      <c r="E18"/>
    </row>
    <row r="19" spans="1:5" ht="69" customHeight="1" thickBot="1">
      <c r="A19" s="41" t="s">
        <v>78</v>
      </c>
      <c r="B19" s="8" t="s">
        <v>31</v>
      </c>
      <c r="C19" s="43" t="s">
        <v>32</v>
      </c>
      <c r="D19"/>
      <c r="E19"/>
    </row>
    <row r="20" spans="1:5" ht="78" customHeight="1" thickBot="1">
      <c r="A20" s="41" t="s">
        <v>89</v>
      </c>
      <c r="B20" s="8" t="s">
        <v>35</v>
      </c>
      <c r="C20" s="43" t="s">
        <v>36</v>
      </c>
      <c r="D20"/>
      <c r="E20"/>
    </row>
    <row r="21" spans="1:5" ht="93" customHeight="1" thickBot="1">
      <c r="A21" s="41" t="s">
        <v>90</v>
      </c>
      <c r="B21" s="9" t="s">
        <v>38</v>
      </c>
      <c r="C21" s="37" t="s">
        <v>37</v>
      </c>
      <c r="D21"/>
      <c r="E21"/>
    </row>
    <row r="22" spans="1:5" ht="72.75" customHeight="1" thickBot="1">
      <c r="A22" s="41" t="s">
        <v>91</v>
      </c>
      <c r="B22" s="9" t="s">
        <v>33</v>
      </c>
      <c r="C22" s="37" t="s">
        <v>34</v>
      </c>
      <c r="D22"/>
      <c r="E22"/>
    </row>
    <row r="23" spans="1:5" ht="23.25" customHeight="1" thickBot="1">
      <c r="A23" s="39">
        <v>6</v>
      </c>
      <c r="B23" s="6" t="s">
        <v>39</v>
      </c>
      <c r="C23" s="47" t="s">
        <v>9</v>
      </c>
      <c r="D23"/>
      <c r="E23"/>
    </row>
    <row r="24" spans="1:5" ht="63.75" customHeight="1" thickBot="1">
      <c r="A24" s="41" t="s">
        <v>79</v>
      </c>
      <c r="B24" s="9" t="s">
        <v>40</v>
      </c>
      <c r="C24" s="37" t="s">
        <v>41</v>
      </c>
      <c r="D24"/>
      <c r="E24"/>
    </row>
    <row r="25" spans="1:5" ht="17.25" customHeight="1" thickBot="1">
      <c r="A25" s="39">
        <v>7</v>
      </c>
      <c r="B25" s="5" t="s">
        <v>42</v>
      </c>
      <c r="C25" s="47" t="s">
        <v>49</v>
      </c>
      <c r="D25"/>
      <c r="E25"/>
    </row>
    <row r="26" spans="1:5" ht="64.5" thickBot="1">
      <c r="A26" s="41" t="s">
        <v>82</v>
      </c>
      <c r="B26" s="9" t="s">
        <v>43</v>
      </c>
      <c r="C26" s="37" t="s">
        <v>44</v>
      </c>
      <c r="D26"/>
      <c r="E26"/>
    </row>
    <row r="27" spans="1:5" ht="64.5" thickBot="1">
      <c r="A27" s="41" t="s">
        <v>83</v>
      </c>
      <c r="B27" s="9" t="s">
        <v>46</v>
      </c>
      <c r="C27" s="37" t="s">
        <v>45</v>
      </c>
      <c r="D27"/>
      <c r="E27"/>
    </row>
    <row r="28" spans="1:5" ht="74.25" customHeight="1" thickBot="1">
      <c r="A28" s="41" t="s">
        <v>84</v>
      </c>
      <c r="B28" s="9" t="s">
        <v>57</v>
      </c>
      <c r="C28" s="37" t="s">
        <v>56</v>
      </c>
      <c r="D28"/>
      <c r="E28"/>
    </row>
    <row r="29" spans="1:5" ht="68.25" customHeight="1" thickBot="1">
      <c r="A29" s="41" t="s">
        <v>92</v>
      </c>
      <c r="B29" s="9" t="s">
        <v>58</v>
      </c>
      <c r="C29" s="37" t="s">
        <v>68</v>
      </c>
      <c r="D29"/>
      <c r="E29"/>
    </row>
    <row r="30" spans="1:5" ht="19.5" customHeight="1" thickBot="1">
      <c r="A30" s="39">
        <v>7</v>
      </c>
      <c r="B30" s="5" t="s">
        <v>47</v>
      </c>
      <c r="C30" s="47" t="s">
        <v>48</v>
      </c>
      <c r="D30"/>
      <c r="E30"/>
    </row>
    <row r="31" spans="1:5" ht="64.5" thickBot="1">
      <c r="A31" s="41" t="s">
        <v>82</v>
      </c>
      <c r="B31" s="9" t="s">
        <v>50</v>
      </c>
      <c r="C31" s="37" t="s">
        <v>51</v>
      </c>
      <c r="D31"/>
      <c r="E31"/>
    </row>
    <row r="32" spans="1:5" ht="64.5" thickBot="1">
      <c r="A32" s="41" t="s">
        <v>83</v>
      </c>
      <c r="B32" s="9" t="s">
        <v>52</v>
      </c>
      <c r="C32" s="37" t="s">
        <v>53</v>
      </c>
      <c r="D32"/>
      <c r="E32"/>
    </row>
    <row r="33" spans="1:5" ht="64.5" thickBot="1">
      <c r="A33" s="41" t="s">
        <v>84</v>
      </c>
      <c r="B33" s="9" t="s">
        <v>54</v>
      </c>
      <c r="C33" s="37" t="s">
        <v>55</v>
      </c>
      <c r="D33"/>
      <c r="E33"/>
    </row>
    <row r="34" spans="1:5" ht="16.5" customHeight="1" thickBot="1">
      <c r="A34" s="195" t="s">
        <v>81</v>
      </c>
      <c r="B34" s="196"/>
      <c r="C34" s="197"/>
      <c r="D34"/>
      <c r="E34"/>
    </row>
  </sheetData>
  <sheetProtection selectLockedCells="1" selectUnlockedCells="1"/>
  <mergeCells count="5">
    <mergeCell ref="A3:C3"/>
    <mergeCell ref="A34:C34"/>
    <mergeCell ref="A1:E1"/>
    <mergeCell ref="A2:B2"/>
    <mergeCell ref="D2:E2"/>
  </mergeCells>
  <pageMargins left="0.78749999999999998" right="0.2361111111111111" top="0.59027777777777779" bottom="0.74791666666666667" header="0.51180555555555551" footer="0.51180555555555551"/>
  <pageSetup paperSize="9" scale="85" firstPageNumber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G18" sqref="A1:G18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9.5" style="1" customWidth="1"/>
    <col min="6" max="6" width="11.875" customWidth="1"/>
  </cols>
  <sheetData>
    <row r="1" spans="1:19" ht="78.75" customHeight="1" thickBot="1">
      <c r="A1" s="225" t="s">
        <v>146</v>
      </c>
      <c r="B1" s="225"/>
      <c r="C1" s="225"/>
      <c r="D1" s="225"/>
      <c r="E1" s="225"/>
      <c r="F1" s="225"/>
      <c r="G1" s="225"/>
    </row>
    <row r="2" spans="1:19" ht="32.25" customHeight="1" thickBot="1">
      <c r="A2" s="225" t="s">
        <v>170</v>
      </c>
      <c r="B2" s="225"/>
      <c r="C2" s="225"/>
      <c r="D2" s="225"/>
      <c r="E2" s="225"/>
      <c r="F2" s="225"/>
      <c r="G2" s="225"/>
    </row>
    <row r="3" spans="1:19" s="16" customFormat="1" ht="14.25" customHeight="1" thickBot="1">
      <c r="A3" s="226" t="s">
        <v>7</v>
      </c>
      <c r="B3" s="226" t="s">
        <v>86</v>
      </c>
      <c r="C3" s="226" t="s">
        <v>93</v>
      </c>
      <c r="D3" s="227" t="s">
        <v>6</v>
      </c>
      <c r="E3" s="227"/>
      <c r="F3" s="78"/>
      <c r="G3" s="78"/>
    </row>
    <row r="4" spans="1:19" s="16" customFormat="1" ht="24.75" customHeight="1" thickBot="1">
      <c r="A4" s="226"/>
      <c r="B4" s="226"/>
      <c r="C4" s="226"/>
      <c r="D4" s="56" t="s">
        <v>5</v>
      </c>
      <c r="E4" s="50" t="s">
        <v>4</v>
      </c>
      <c r="F4" s="50" t="s">
        <v>168</v>
      </c>
      <c r="G4" s="50" t="s">
        <v>169</v>
      </c>
    </row>
    <row r="5" spans="1:19" ht="16.5" customHeight="1" thickBot="1">
      <c r="A5" s="224" t="s">
        <v>80</v>
      </c>
      <c r="B5" s="224"/>
      <c r="C5" s="224"/>
      <c r="D5" s="224"/>
      <c r="E5" s="224"/>
      <c r="F5" s="224"/>
      <c r="G5" s="224"/>
      <c r="H5" s="7"/>
    </row>
    <row r="6" spans="1:19" s="15" customFormat="1" ht="32.25" customHeight="1" thickBot="1">
      <c r="A6" s="11" t="s">
        <v>85</v>
      </c>
      <c r="B6" s="11" t="s">
        <v>10</v>
      </c>
      <c r="C6" s="97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98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99" t="s">
        <v>98</v>
      </c>
      <c r="D8" s="18" t="s">
        <v>2</v>
      </c>
      <c r="E8" s="54">
        <v>0.31</v>
      </c>
      <c r="F8" s="80"/>
      <c r="G8" s="81"/>
    </row>
    <row r="9" spans="1:19" s="17" customFormat="1" ht="64.5" customHeight="1" thickBot="1">
      <c r="A9" s="28">
        <v>4</v>
      </c>
      <c r="B9" s="13" t="s">
        <v>94</v>
      </c>
      <c r="C9" s="100" t="s">
        <v>23</v>
      </c>
      <c r="D9" s="31"/>
      <c r="E9" s="32"/>
      <c r="F9" s="32"/>
      <c r="G9" s="32"/>
      <c r="O9" s="18">
        <v>27</v>
      </c>
      <c r="P9" s="18" t="s">
        <v>101</v>
      </c>
      <c r="Q9" s="33" t="s">
        <v>103</v>
      </c>
      <c r="R9" s="18" t="s">
        <v>87</v>
      </c>
      <c r="S9" s="49">
        <f>8756*0.12</f>
        <v>1050.72</v>
      </c>
    </row>
    <row r="10" spans="1:19" s="17" customFormat="1" ht="36.75" thickBot="1">
      <c r="A10" s="18">
        <v>2</v>
      </c>
      <c r="B10" s="18" t="s">
        <v>100</v>
      </c>
      <c r="C10" s="101" t="s">
        <v>102</v>
      </c>
      <c r="D10" s="18" t="s">
        <v>88</v>
      </c>
      <c r="E10" s="54">
        <v>1162.5</v>
      </c>
      <c r="F10" s="80"/>
      <c r="G10" s="80"/>
    </row>
    <row r="11" spans="1:19" ht="60.75" thickBot="1">
      <c r="A11" s="20" t="s">
        <v>76</v>
      </c>
      <c r="B11" s="21" t="s">
        <v>26</v>
      </c>
      <c r="C11" s="98" t="s">
        <v>27</v>
      </c>
      <c r="D11" s="20"/>
      <c r="E11" s="26"/>
      <c r="F11" s="26"/>
      <c r="G11" s="26"/>
    </row>
    <row r="12" spans="1:19" ht="24.75" thickBot="1">
      <c r="A12" s="18">
        <v>3</v>
      </c>
      <c r="B12" s="18" t="s">
        <v>101</v>
      </c>
      <c r="C12" s="102" t="s">
        <v>108</v>
      </c>
      <c r="D12" s="18" t="s">
        <v>87</v>
      </c>
      <c r="E12" s="54">
        <f>E10*0.15</f>
        <v>174.375</v>
      </c>
      <c r="F12" s="82"/>
      <c r="G12" s="82"/>
    </row>
    <row r="13" spans="1:19" ht="48.75" thickBot="1">
      <c r="A13" s="28">
        <v>5</v>
      </c>
      <c r="B13" s="13" t="s">
        <v>96</v>
      </c>
      <c r="C13" s="100" t="s">
        <v>95</v>
      </c>
      <c r="D13" s="28"/>
      <c r="E13" s="34"/>
      <c r="F13" s="34"/>
      <c r="G13" s="34"/>
    </row>
    <row r="14" spans="1:19" ht="72.75" thickBot="1">
      <c r="A14" s="20" t="s">
        <v>78</v>
      </c>
      <c r="B14" s="21" t="s">
        <v>104</v>
      </c>
      <c r="C14" s="98" t="s">
        <v>105</v>
      </c>
      <c r="D14" s="20"/>
      <c r="E14" s="26"/>
      <c r="F14" s="26"/>
      <c r="G14" s="26"/>
    </row>
    <row r="15" spans="1:19" ht="24.75" thickBot="1">
      <c r="A15" s="18">
        <v>4</v>
      </c>
      <c r="B15" s="18" t="s">
        <v>106</v>
      </c>
      <c r="C15" s="102" t="s">
        <v>107</v>
      </c>
      <c r="D15" s="18" t="s">
        <v>0</v>
      </c>
      <c r="E15" s="54">
        <v>93</v>
      </c>
      <c r="F15" s="82"/>
      <c r="G15" s="82"/>
    </row>
    <row r="16" spans="1:19" ht="15" thickBot="1">
      <c r="A16"/>
      <c r="B16"/>
      <c r="C16"/>
      <c r="D16"/>
      <c r="E16"/>
      <c r="F16" s="74" t="s">
        <v>161</v>
      </c>
      <c r="G16" s="75"/>
    </row>
    <row r="17" spans="1:7" ht="15" thickBot="1">
      <c r="A17"/>
      <c r="B17"/>
      <c r="C17"/>
      <c r="D17"/>
      <c r="E17"/>
      <c r="F17" s="74" t="s">
        <v>162</v>
      </c>
      <c r="G17" s="75"/>
    </row>
    <row r="18" spans="1:7" ht="15" thickBot="1">
      <c r="A18"/>
      <c r="B18"/>
      <c r="C18"/>
      <c r="D18"/>
      <c r="E18"/>
      <c r="F18" s="74" t="s">
        <v>163</v>
      </c>
      <c r="G18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6" firstPageNumber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G16" sqref="A1:G16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0.25" style="1" customWidth="1"/>
    <col min="6" max="6" width="11.375" customWidth="1"/>
    <col min="7" max="7" width="13.5" customWidth="1"/>
  </cols>
  <sheetData>
    <row r="1" spans="1:19" ht="59.25" customHeight="1" thickBot="1">
      <c r="A1" s="229" t="s">
        <v>147</v>
      </c>
      <c r="B1" s="229"/>
      <c r="C1" s="229"/>
      <c r="D1" s="229"/>
      <c r="E1" s="229"/>
      <c r="F1" s="229"/>
      <c r="G1" s="229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06" t="s">
        <v>85</v>
      </c>
      <c r="B6" s="106" t="s">
        <v>10</v>
      </c>
      <c r="C6" s="107" t="s">
        <v>3</v>
      </c>
      <c r="D6" s="108"/>
      <c r="E6" s="109"/>
      <c r="F6" s="109"/>
      <c r="G6" s="109"/>
    </row>
    <row r="7" spans="1:19" s="17" customFormat="1" ht="54.75" customHeight="1" thickBot="1">
      <c r="A7" s="110" t="s">
        <v>70</v>
      </c>
      <c r="B7" s="111" t="s">
        <v>97</v>
      </c>
      <c r="C7" s="112" t="s">
        <v>12</v>
      </c>
      <c r="D7" s="113"/>
      <c r="E7" s="114"/>
      <c r="F7" s="114"/>
      <c r="G7" s="114"/>
    </row>
    <row r="8" spans="1:19" s="17" customFormat="1" ht="32.25" customHeight="1" thickBot="1">
      <c r="A8" s="115">
        <v>1</v>
      </c>
      <c r="B8" s="115" t="s">
        <v>99</v>
      </c>
      <c r="C8" s="116" t="s">
        <v>98</v>
      </c>
      <c r="D8" s="115" t="s">
        <v>2</v>
      </c>
      <c r="E8" s="117">
        <v>0.96</v>
      </c>
      <c r="F8" s="118"/>
      <c r="G8" s="119"/>
    </row>
    <row r="9" spans="1:19" s="17" customFormat="1" ht="51.75" customHeight="1" thickBot="1">
      <c r="A9" s="120">
        <v>4</v>
      </c>
      <c r="B9" s="108" t="s">
        <v>94</v>
      </c>
      <c r="C9" s="121" t="s">
        <v>23</v>
      </c>
      <c r="D9" s="122"/>
      <c r="E9" s="123"/>
      <c r="F9" s="123"/>
      <c r="G9" s="123"/>
      <c r="H9"/>
    </row>
    <row r="10" spans="1:19" s="17" customFormat="1" ht="36.75" thickBot="1">
      <c r="A10" s="115">
        <v>2</v>
      </c>
      <c r="B10" s="115" t="s">
        <v>100</v>
      </c>
      <c r="C10" s="124" t="s">
        <v>102</v>
      </c>
      <c r="D10" s="115" t="s">
        <v>88</v>
      </c>
      <c r="E10" s="117">
        <v>3593.59</v>
      </c>
      <c r="F10" s="118"/>
      <c r="G10" s="118"/>
    </row>
    <row r="11" spans="1:19" s="17" customFormat="1" ht="51.75" customHeight="1" thickBot="1">
      <c r="A11" s="120">
        <v>5</v>
      </c>
      <c r="B11" s="108" t="s">
        <v>96</v>
      </c>
      <c r="C11" s="121" t="s">
        <v>95</v>
      </c>
      <c r="D11" s="120"/>
      <c r="E11" s="125"/>
      <c r="F11" s="125"/>
      <c r="G11" s="125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110" t="s">
        <v>78</v>
      </c>
      <c r="B12" s="111" t="s">
        <v>104</v>
      </c>
      <c r="C12" s="112" t="s">
        <v>105</v>
      </c>
      <c r="D12" s="110"/>
      <c r="E12" s="126"/>
      <c r="F12" s="126"/>
      <c r="G12" s="126"/>
    </row>
    <row r="13" spans="1:19" s="17" customFormat="1" ht="24.75" thickBot="1">
      <c r="A13" s="115">
        <v>3</v>
      </c>
      <c r="B13" s="115" t="s">
        <v>106</v>
      </c>
      <c r="C13" s="127" t="s">
        <v>107</v>
      </c>
      <c r="D13" s="115" t="s">
        <v>0</v>
      </c>
      <c r="E13" s="117">
        <v>287.49</v>
      </c>
      <c r="F13" s="118"/>
      <c r="G13" s="11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2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sqref="A1:G16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9.125" style="1" customWidth="1"/>
    <col min="6" max="6" width="12.375" customWidth="1"/>
    <col min="7" max="7" width="13.25" customWidth="1"/>
  </cols>
  <sheetData>
    <row r="1" spans="1:19" ht="62.25" customHeight="1" thickBot="1">
      <c r="A1" s="229" t="s">
        <v>148</v>
      </c>
      <c r="B1" s="229"/>
      <c r="C1" s="229"/>
      <c r="D1" s="229"/>
      <c r="E1" s="229"/>
      <c r="F1" s="229"/>
      <c r="G1" s="229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06" t="s">
        <v>85</v>
      </c>
      <c r="B6" s="106" t="s">
        <v>10</v>
      </c>
      <c r="C6" s="107" t="s">
        <v>3</v>
      </c>
      <c r="D6" s="108"/>
      <c r="E6" s="109"/>
      <c r="F6" s="109"/>
      <c r="G6" s="109"/>
    </row>
    <row r="7" spans="1:19" s="17" customFormat="1" ht="54.75" customHeight="1" thickBot="1">
      <c r="A7" s="110" t="s">
        <v>70</v>
      </c>
      <c r="B7" s="111" t="s">
        <v>97</v>
      </c>
      <c r="C7" s="112" t="s">
        <v>12</v>
      </c>
      <c r="D7" s="113"/>
      <c r="E7" s="114"/>
      <c r="F7" s="114"/>
      <c r="G7" s="114"/>
    </row>
    <row r="8" spans="1:19" s="17" customFormat="1" ht="32.25" customHeight="1" thickBot="1">
      <c r="A8" s="115">
        <v>1</v>
      </c>
      <c r="B8" s="115" t="s">
        <v>99</v>
      </c>
      <c r="C8" s="116" t="s">
        <v>98</v>
      </c>
      <c r="D8" s="115" t="s">
        <v>2</v>
      </c>
      <c r="E8" s="117">
        <v>0.12</v>
      </c>
      <c r="F8" s="118"/>
      <c r="G8" s="119"/>
    </row>
    <row r="9" spans="1:19" s="17" customFormat="1" ht="51.75" customHeight="1" thickBot="1">
      <c r="A9" s="120">
        <v>4</v>
      </c>
      <c r="B9" s="108" t="s">
        <v>94</v>
      </c>
      <c r="C9" s="121" t="s">
        <v>23</v>
      </c>
      <c r="D9" s="122"/>
      <c r="E9" s="123"/>
      <c r="F9" s="123"/>
      <c r="G9" s="123"/>
      <c r="H9"/>
    </row>
    <row r="10" spans="1:19" s="17" customFormat="1" ht="36.75" thickBot="1">
      <c r="A10" s="115">
        <v>2</v>
      </c>
      <c r="B10" s="115" t="s">
        <v>100</v>
      </c>
      <c r="C10" s="124" t="s">
        <v>102</v>
      </c>
      <c r="D10" s="115" t="s">
        <v>88</v>
      </c>
      <c r="E10" s="117">
        <v>607.16</v>
      </c>
      <c r="F10" s="118"/>
      <c r="G10" s="118"/>
    </row>
    <row r="11" spans="1:19" s="17" customFormat="1" ht="51.75" customHeight="1" thickBot="1">
      <c r="A11" s="120">
        <v>5</v>
      </c>
      <c r="B11" s="108" t="s">
        <v>96</v>
      </c>
      <c r="C11" s="121" t="s">
        <v>95</v>
      </c>
      <c r="D11" s="120"/>
      <c r="E11" s="125"/>
      <c r="F11" s="125"/>
      <c r="G11" s="125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110" t="s">
        <v>78</v>
      </c>
      <c r="B12" s="111" t="s">
        <v>104</v>
      </c>
      <c r="C12" s="112" t="s">
        <v>105</v>
      </c>
      <c r="D12" s="110"/>
      <c r="E12" s="126"/>
      <c r="F12" s="126"/>
      <c r="G12" s="126"/>
    </row>
    <row r="13" spans="1:19" s="17" customFormat="1" ht="24.75" thickBot="1">
      <c r="A13" s="115">
        <v>3</v>
      </c>
      <c r="B13" s="115" t="s">
        <v>106</v>
      </c>
      <c r="C13" s="127" t="s">
        <v>107</v>
      </c>
      <c r="D13" s="115" t="s">
        <v>0</v>
      </c>
      <c r="E13" s="117">
        <f>E10*0.08</f>
        <v>48.572800000000001</v>
      </c>
      <c r="F13" s="118"/>
      <c r="G13" s="11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3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4" workbookViewId="0">
      <selection activeCell="A28" sqref="A28:XFD31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1" style="1" customWidth="1"/>
    <col min="6" max="6" width="11.375" customWidth="1"/>
    <col min="7" max="7" width="10" customWidth="1"/>
  </cols>
  <sheetData>
    <row r="1" spans="1:19" ht="93.75" customHeight="1" thickBot="1">
      <c r="A1" s="232" t="s">
        <v>149</v>
      </c>
      <c r="B1" s="233"/>
      <c r="C1" s="233"/>
      <c r="D1" s="233"/>
      <c r="E1" s="233"/>
      <c r="F1" s="233"/>
      <c r="G1" s="234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0.43</v>
      </c>
      <c r="F8" s="128"/>
      <c r="G8" s="129"/>
    </row>
    <row r="9" spans="1:19" s="17" customFormat="1" ht="51.75" customHeight="1" thickBot="1">
      <c r="A9" s="28">
        <v>2</v>
      </c>
      <c r="B9" s="11" t="s">
        <v>62</v>
      </c>
      <c r="C9" s="12" t="s">
        <v>17</v>
      </c>
      <c r="D9" s="57"/>
      <c r="E9" s="58"/>
      <c r="F9" s="130"/>
      <c r="G9" s="130"/>
      <c r="H9"/>
    </row>
    <row r="10" spans="1:19" s="17" customFormat="1" ht="24.75" thickBot="1">
      <c r="A10" s="20" t="s">
        <v>73</v>
      </c>
      <c r="B10" s="21" t="s">
        <v>115</v>
      </c>
      <c r="C10" s="27" t="s">
        <v>116</v>
      </c>
      <c r="D10" s="20"/>
      <c r="E10" s="26"/>
      <c r="F10" s="131"/>
      <c r="G10" s="131"/>
    </row>
    <row r="11" spans="1:19" s="17" customFormat="1" ht="51.75" customHeight="1" thickBot="1">
      <c r="A11" s="18">
        <v>2</v>
      </c>
      <c r="B11" s="18" t="s">
        <v>117</v>
      </c>
      <c r="C11" s="29" t="s">
        <v>118</v>
      </c>
      <c r="D11" s="18" t="s">
        <v>0</v>
      </c>
      <c r="E11" s="54">
        <v>28.33</v>
      </c>
      <c r="F11" s="128"/>
      <c r="G11" s="128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28">
        <v>4</v>
      </c>
      <c r="B12" s="13" t="s">
        <v>94</v>
      </c>
      <c r="C12" s="30" t="s">
        <v>23</v>
      </c>
      <c r="D12" s="31"/>
      <c r="E12" s="32"/>
      <c r="F12" s="132"/>
      <c r="G12" s="132"/>
    </row>
    <row r="13" spans="1:19" ht="60.75" thickBot="1">
      <c r="A13" s="20" t="s">
        <v>75</v>
      </c>
      <c r="B13" s="21" t="s">
        <v>119</v>
      </c>
      <c r="C13" s="27" t="s">
        <v>25</v>
      </c>
      <c r="D13" s="59"/>
      <c r="E13" s="60"/>
      <c r="F13" s="133"/>
      <c r="G13" s="133"/>
    </row>
    <row r="14" spans="1:19" ht="36.75" thickBot="1">
      <c r="A14" s="18">
        <v>3</v>
      </c>
      <c r="B14" s="18" t="s">
        <v>100</v>
      </c>
      <c r="C14" s="29" t="s">
        <v>102</v>
      </c>
      <c r="D14" s="18" t="s">
        <v>88</v>
      </c>
      <c r="E14" s="54">
        <f>430*3.75</f>
        <v>1612.5</v>
      </c>
      <c r="F14" s="134"/>
      <c r="G14" s="134"/>
    </row>
    <row r="15" spans="1:19" ht="24.75" thickBot="1">
      <c r="A15" s="18">
        <v>4</v>
      </c>
      <c r="B15" s="18" t="s">
        <v>101</v>
      </c>
      <c r="C15" s="33" t="s">
        <v>108</v>
      </c>
      <c r="D15" s="18" t="s">
        <v>87</v>
      </c>
      <c r="E15" s="54">
        <f>E25*1.55*0.15</f>
        <v>8.1746999999999996</v>
      </c>
      <c r="F15" s="134"/>
      <c r="G15" s="134"/>
    </row>
    <row r="16" spans="1:19" ht="36.75" thickBot="1">
      <c r="A16" s="18">
        <v>5</v>
      </c>
      <c r="B16" s="18" t="s">
        <v>120</v>
      </c>
      <c r="C16" s="29" t="s">
        <v>121</v>
      </c>
      <c r="D16" s="18" t="s">
        <v>87</v>
      </c>
      <c r="E16" s="54">
        <f>E25*1.376*0.16</f>
        <v>7.7408255999999982</v>
      </c>
      <c r="F16" s="134"/>
      <c r="G16" s="134"/>
    </row>
    <row r="17" spans="1:7" ht="60.75" thickBot="1">
      <c r="A17" s="20" t="s">
        <v>76</v>
      </c>
      <c r="B17" s="21" t="s">
        <v>26</v>
      </c>
      <c r="C17" s="27" t="s">
        <v>27</v>
      </c>
      <c r="D17" s="20"/>
      <c r="E17" s="26"/>
      <c r="F17" s="131"/>
      <c r="G17" s="131"/>
    </row>
    <row r="18" spans="1:7" ht="36.75" thickBot="1">
      <c r="A18" s="18">
        <v>6</v>
      </c>
      <c r="B18" s="18" t="s">
        <v>101</v>
      </c>
      <c r="C18" s="33" t="s">
        <v>122</v>
      </c>
      <c r="D18" s="18" t="s">
        <v>87</v>
      </c>
      <c r="E18" s="54">
        <f>E24*1.195*0.12</f>
        <v>5.041944</v>
      </c>
      <c r="F18" s="134"/>
      <c r="G18" s="134"/>
    </row>
    <row r="19" spans="1:7" ht="48.75" thickBot="1">
      <c r="A19" s="28">
        <v>5</v>
      </c>
      <c r="B19" s="13" t="s">
        <v>96</v>
      </c>
      <c r="C19" s="30" t="s">
        <v>95</v>
      </c>
      <c r="D19" s="28"/>
      <c r="E19" s="34"/>
      <c r="F19" s="135"/>
      <c r="G19" s="135"/>
    </row>
    <row r="20" spans="1:7" ht="72.75" thickBot="1">
      <c r="A20" s="20" t="s">
        <v>78</v>
      </c>
      <c r="B20" s="21" t="s">
        <v>123</v>
      </c>
      <c r="C20" s="27" t="s">
        <v>124</v>
      </c>
      <c r="D20" s="20"/>
      <c r="E20" s="26"/>
      <c r="F20" s="131"/>
      <c r="G20" s="131"/>
    </row>
    <row r="21" spans="1:7" ht="48.75" thickBot="1">
      <c r="A21" s="18">
        <v>7</v>
      </c>
      <c r="B21" s="18" t="s">
        <v>125</v>
      </c>
      <c r="C21" s="33" t="s">
        <v>126</v>
      </c>
      <c r="D21" s="18" t="s">
        <v>88</v>
      </c>
      <c r="E21" s="54">
        <f>E22</f>
        <v>37.269599999999997</v>
      </c>
      <c r="F21" s="134"/>
      <c r="G21" s="134"/>
    </row>
    <row r="22" spans="1:7" ht="36.75" thickBot="1">
      <c r="A22" s="18">
        <v>8</v>
      </c>
      <c r="B22" s="18" t="s">
        <v>127</v>
      </c>
      <c r="C22" s="61" t="s">
        <v>128</v>
      </c>
      <c r="D22" s="18" t="s">
        <v>88</v>
      </c>
      <c r="E22" s="54">
        <f>E25*1.06</f>
        <v>37.269599999999997</v>
      </c>
      <c r="F22" s="134"/>
      <c r="G22" s="134"/>
    </row>
    <row r="23" spans="1:7" ht="72.75" thickBot="1">
      <c r="A23" s="20" t="s">
        <v>91</v>
      </c>
      <c r="B23" s="21" t="s">
        <v>129</v>
      </c>
      <c r="C23" s="51" t="s">
        <v>130</v>
      </c>
      <c r="D23" s="52"/>
      <c r="E23" s="26"/>
      <c r="F23" s="131"/>
      <c r="G23" s="131"/>
    </row>
    <row r="24" spans="1:7" ht="24.75" thickBot="1">
      <c r="A24" s="18">
        <v>9</v>
      </c>
      <c r="B24" s="18" t="s">
        <v>131</v>
      </c>
      <c r="C24" s="62" t="s">
        <v>132</v>
      </c>
      <c r="D24" s="18" t="s">
        <v>88</v>
      </c>
      <c r="E24" s="54">
        <v>35.159999999999997</v>
      </c>
      <c r="F24" s="134"/>
      <c r="G24" s="134"/>
    </row>
    <row r="25" spans="1:7" ht="24.75" thickBot="1">
      <c r="A25" s="18">
        <v>10</v>
      </c>
      <c r="B25" s="18" t="s">
        <v>133</v>
      </c>
      <c r="C25" s="61" t="s">
        <v>134</v>
      </c>
      <c r="D25" s="18" t="s">
        <v>88</v>
      </c>
      <c r="E25" s="54">
        <v>35.159999999999997</v>
      </c>
      <c r="F25" s="134"/>
      <c r="G25" s="134"/>
    </row>
    <row r="26" spans="1:7" ht="72.75" thickBot="1">
      <c r="A26" s="20" t="s">
        <v>78</v>
      </c>
      <c r="B26" s="21" t="s">
        <v>104</v>
      </c>
      <c r="C26" s="27" t="s">
        <v>105</v>
      </c>
      <c r="D26" s="20"/>
      <c r="E26" s="26"/>
      <c r="F26" s="131"/>
      <c r="G26" s="131"/>
    </row>
    <row r="27" spans="1:7" ht="24.75" thickBot="1">
      <c r="A27" s="18">
        <v>11</v>
      </c>
      <c r="B27" s="18" t="s">
        <v>106</v>
      </c>
      <c r="C27" s="33" t="s">
        <v>107</v>
      </c>
      <c r="D27" s="18" t="s">
        <v>0</v>
      </c>
      <c r="E27" s="54">
        <v>125.56</v>
      </c>
      <c r="F27" s="134"/>
      <c r="G27" s="134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7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4" workbookViewId="0">
      <selection activeCell="A28" sqref="A28:XFD31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3.25" style="1" customWidth="1"/>
    <col min="6" max="6" width="11.625" customWidth="1"/>
    <col min="7" max="7" width="12.625" customWidth="1"/>
  </cols>
  <sheetData>
    <row r="1" spans="1:19" ht="67.5" customHeight="1" thickBot="1">
      <c r="A1" s="232" t="s">
        <v>150</v>
      </c>
      <c r="B1" s="233"/>
      <c r="C1" s="233"/>
      <c r="D1" s="233"/>
      <c r="E1" s="233"/>
      <c r="F1" s="233"/>
      <c r="G1" s="234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0.75</v>
      </c>
      <c r="F8" s="128"/>
      <c r="G8" s="129"/>
    </row>
    <row r="9" spans="1:19" s="17" customFormat="1" ht="51.75" customHeight="1" thickBot="1">
      <c r="A9" s="28">
        <v>2</v>
      </c>
      <c r="B9" s="11" t="s">
        <v>62</v>
      </c>
      <c r="C9" s="12" t="s">
        <v>17</v>
      </c>
      <c r="D9" s="57"/>
      <c r="E9" s="58"/>
      <c r="F9" s="130"/>
      <c r="G9" s="130"/>
      <c r="H9"/>
    </row>
    <row r="10" spans="1:19" s="17" customFormat="1" ht="24.75" thickBot="1">
      <c r="A10" s="20" t="s">
        <v>73</v>
      </c>
      <c r="B10" s="21" t="s">
        <v>115</v>
      </c>
      <c r="C10" s="27" t="s">
        <v>116</v>
      </c>
      <c r="D10" s="20"/>
      <c r="E10" s="26"/>
      <c r="F10" s="131"/>
      <c r="G10" s="131"/>
    </row>
    <row r="11" spans="1:19" s="17" customFormat="1" ht="51.75" customHeight="1" thickBot="1">
      <c r="A11" s="18">
        <v>2</v>
      </c>
      <c r="B11" s="18" t="s">
        <v>117</v>
      </c>
      <c r="C11" s="29" t="s">
        <v>118</v>
      </c>
      <c r="D11" s="18" t="s">
        <v>0</v>
      </c>
      <c r="E11" s="54">
        <v>26.49</v>
      </c>
      <c r="F11" s="128"/>
      <c r="G11" s="128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28">
        <v>4</v>
      </c>
      <c r="B12" s="13" t="s">
        <v>94</v>
      </c>
      <c r="C12" s="30" t="s">
        <v>23</v>
      </c>
      <c r="D12" s="31"/>
      <c r="E12" s="32"/>
      <c r="F12" s="132"/>
      <c r="G12" s="132"/>
    </row>
    <row r="13" spans="1:19" ht="60.75" thickBot="1">
      <c r="A13" s="20" t="s">
        <v>75</v>
      </c>
      <c r="B13" s="21" t="s">
        <v>119</v>
      </c>
      <c r="C13" s="27" t="s">
        <v>25</v>
      </c>
      <c r="D13" s="59"/>
      <c r="E13" s="60"/>
      <c r="F13" s="133"/>
      <c r="G13" s="133"/>
    </row>
    <row r="14" spans="1:19" ht="36.75" thickBot="1">
      <c r="A14" s="18">
        <v>3</v>
      </c>
      <c r="B14" s="18" t="s">
        <v>100</v>
      </c>
      <c r="C14" s="29" t="s">
        <v>102</v>
      </c>
      <c r="D14" s="18" t="s">
        <v>88</v>
      </c>
      <c r="E14" s="54">
        <v>2790</v>
      </c>
      <c r="F14" s="134"/>
      <c r="G14" s="134"/>
    </row>
    <row r="15" spans="1:19" ht="48.75" thickBot="1">
      <c r="A15" s="18">
        <v>4</v>
      </c>
      <c r="B15" s="18" t="s">
        <v>101</v>
      </c>
      <c r="C15" s="33" t="s">
        <v>151</v>
      </c>
      <c r="D15" s="18" t="s">
        <v>87</v>
      </c>
      <c r="E15" s="54">
        <f>7.64+416.25</f>
        <v>423.89</v>
      </c>
      <c r="F15" s="134"/>
      <c r="G15" s="134"/>
    </row>
    <row r="16" spans="1:19" ht="36.75" thickBot="1">
      <c r="A16" s="18">
        <v>5</v>
      </c>
      <c r="B16" s="18" t="s">
        <v>120</v>
      </c>
      <c r="C16" s="29" t="s">
        <v>121</v>
      </c>
      <c r="D16" s="18" t="s">
        <v>87</v>
      </c>
      <c r="E16" s="54">
        <f>E25*1.376*0.16</f>
        <v>7.2300544000000002</v>
      </c>
      <c r="F16" s="134"/>
      <c r="G16" s="134"/>
    </row>
    <row r="17" spans="1:7" ht="60.75" thickBot="1">
      <c r="A17" s="20" t="s">
        <v>76</v>
      </c>
      <c r="B17" s="21" t="s">
        <v>26</v>
      </c>
      <c r="C17" s="27" t="s">
        <v>27</v>
      </c>
      <c r="D17" s="20"/>
      <c r="E17" s="26"/>
      <c r="F17" s="131"/>
      <c r="G17" s="131"/>
    </row>
    <row r="18" spans="1:7" ht="36.75" thickBot="1">
      <c r="A18" s="18">
        <v>6</v>
      </c>
      <c r="B18" s="18" t="s">
        <v>101</v>
      </c>
      <c r="C18" s="33" t="s">
        <v>122</v>
      </c>
      <c r="D18" s="18" t="s">
        <v>87</v>
      </c>
      <c r="E18" s="54">
        <f>E25*1.195*0.12</f>
        <v>4.7092560000000008</v>
      </c>
      <c r="F18" s="134"/>
      <c r="G18" s="134"/>
    </row>
    <row r="19" spans="1:7" ht="48.75" thickBot="1">
      <c r="A19" s="28">
        <v>5</v>
      </c>
      <c r="B19" s="13" t="s">
        <v>96</v>
      </c>
      <c r="C19" s="30" t="s">
        <v>95</v>
      </c>
      <c r="D19" s="28"/>
      <c r="E19" s="34"/>
      <c r="F19" s="135"/>
      <c r="G19" s="135"/>
    </row>
    <row r="20" spans="1:7" ht="72.75" thickBot="1">
      <c r="A20" s="20" t="s">
        <v>78</v>
      </c>
      <c r="B20" s="21" t="s">
        <v>123</v>
      </c>
      <c r="C20" s="27" t="s">
        <v>124</v>
      </c>
      <c r="D20" s="20"/>
      <c r="E20" s="26"/>
      <c r="F20" s="131"/>
      <c r="G20" s="131"/>
    </row>
    <row r="21" spans="1:7" ht="48.75" thickBot="1">
      <c r="A21" s="18">
        <v>7</v>
      </c>
      <c r="B21" s="18" t="s">
        <v>125</v>
      </c>
      <c r="C21" s="33" t="s">
        <v>126</v>
      </c>
      <c r="D21" s="18" t="s">
        <v>88</v>
      </c>
      <c r="E21" s="54">
        <f>E22</f>
        <v>34.810400000000008</v>
      </c>
      <c r="F21" s="134"/>
      <c r="G21" s="134"/>
    </row>
    <row r="22" spans="1:7" ht="36.75" thickBot="1">
      <c r="A22" s="18">
        <v>8</v>
      </c>
      <c r="B22" s="18" t="s">
        <v>127</v>
      </c>
      <c r="C22" s="61" t="s">
        <v>128</v>
      </c>
      <c r="D22" s="18" t="s">
        <v>88</v>
      </c>
      <c r="E22" s="54">
        <f>E25*1.06</f>
        <v>34.810400000000008</v>
      </c>
      <c r="F22" s="134"/>
      <c r="G22" s="134"/>
    </row>
    <row r="23" spans="1:7" ht="72.75" thickBot="1">
      <c r="A23" s="20" t="s">
        <v>91</v>
      </c>
      <c r="B23" s="21" t="s">
        <v>129</v>
      </c>
      <c r="C23" s="51" t="s">
        <v>130</v>
      </c>
      <c r="D23" s="52"/>
      <c r="E23" s="26"/>
      <c r="F23" s="131"/>
      <c r="G23" s="131"/>
    </row>
    <row r="24" spans="1:7" ht="24.75" thickBot="1">
      <c r="A24" s="18">
        <v>9</v>
      </c>
      <c r="B24" s="18" t="s">
        <v>131</v>
      </c>
      <c r="C24" s="62" t="s">
        <v>132</v>
      </c>
      <c r="D24" s="18" t="s">
        <v>88</v>
      </c>
      <c r="E24" s="54">
        <v>32.840000000000003</v>
      </c>
      <c r="F24" s="134"/>
      <c r="G24" s="134"/>
    </row>
    <row r="25" spans="1:7" ht="24.75" thickBot="1">
      <c r="A25" s="18">
        <v>10</v>
      </c>
      <c r="B25" s="18" t="s">
        <v>133</v>
      </c>
      <c r="C25" s="61" t="s">
        <v>134</v>
      </c>
      <c r="D25" s="18" t="s">
        <v>88</v>
      </c>
      <c r="E25" s="54">
        <v>32.840000000000003</v>
      </c>
      <c r="F25" s="134"/>
      <c r="G25" s="134"/>
    </row>
    <row r="26" spans="1:7" ht="72.75" thickBot="1">
      <c r="A26" s="20" t="s">
        <v>78</v>
      </c>
      <c r="B26" s="21" t="s">
        <v>104</v>
      </c>
      <c r="C26" s="27" t="s">
        <v>105</v>
      </c>
      <c r="D26" s="20"/>
      <c r="E26" s="26"/>
      <c r="F26" s="131"/>
      <c r="G26" s="131"/>
    </row>
    <row r="27" spans="1:7" ht="24.75" thickBot="1">
      <c r="A27" s="18">
        <v>11</v>
      </c>
      <c r="B27" s="18" t="s">
        <v>106</v>
      </c>
      <c r="C27" s="33" t="s">
        <v>107</v>
      </c>
      <c r="D27" s="18" t="s">
        <v>0</v>
      </c>
      <c r="E27" s="54">
        <v>216.08</v>
      </c>
      <c r="F27" s="134"/>
      <c r="G27" s="134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7.5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0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G16" sqref="A1:G16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1" style="1" customWidth="1"/>
    <col min="6" max="7" width="10.875" customWidth="1"/>
  </cols>
  <sheetData>
    <row r="1" spans="1:19" ht="64.5" customHeight="1" thickBot="1">
      <c r="A1" s="229" t="s">
        <v>152</v>
      </c>
      <c r="B1" s="229"/>
      <c r="C1" s="229"/>
      <c r="D1" s="229"/>
      <c r="E1" s="229"/>
      <c r="F1" s="229"/>
      <c r="G1" s="229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06" t="s">
        <v>85</v>
      </c>
      <c r="B6" s="106" t="s">
        <v>10</v>
      </c>
      <c r="C6" s="107" t="s">
        <v>3</v>
      </c>
      <c r="D6" s="108"/>
      <c r="E6" s="109"/>
      <c r="F6" s="109"/>
      <c r="G6" s="109"/>
    </row>
    <row r="7" spans="1:19" s="17" customFormat="1" ht="54.75" customHeight="1" thickBot="1">
      <c r="A7" s="110" t="s">
        <v>70</v>
      </c>
      <c r="B7" s="111" t="s">
        <v>97</v>
      </c>
      <c r="C7" s="112" t="s">
        <v>12</v>
      </c>
      <c r="D7" s="113"/>
      <c r="E7" s="114"/>
      <c r="F7" s="114"/>
      <c r="G7" s="114"/>
    </row>
    <row r="8" spans="1:19" s="17" customFormat="1" ht="32.25" customHeight="1" thickBot="1">
      <c r="A8" s="115">
        <v>1</v>
      </c>
      <c r="B8" s="115" t="s">
        <v>99</v>
      </c>
      <c r="C8" s="116" t="s">
        <v>98</v>
      </c>
      <c r="D8" s="115" t="s">
        <v>2</v>
      </c>
      <c r="E8" s="117">
        <v>0.38</v>
      </c>
      <c r="F8" s="118"/>
      <c r="G8" s="119"/>
    </row>
    <row r="9" spans="1:19" s="17" customFormat="1" ht="51.75" customHeight="1" thickBot="1">
      <c r="A9" s="120">
        <v>4</v>
      </c>
      <c r="B9" s="108" t="s">
        <v>94</v>
      </c>
      <c r="C9" s="121" t="s">
        <v>23</v>
      </c>
      <c r="D9" s="122"/>
      <c r="E9" s="123"/>
      <c r="F9" s="123"/>
      <c r="G9" s="123"/>
      <c r="H9"/>
    </row>
    <row r="10" spans="1:19" s="17" customFormat="1" ht="36.75" thickBot="1">
      <c r="A10" s="115">
        <v>2</v>
      </c>
      <c r="B10" s="115" t="s">
        <v>100</v>
      </c>
      <c r="C10" s="124" t="s">
        <v>102</v>
      </c>
      <c r="D10" s="115" t="s">
        <v>88</v>
      </c>
      <c r="E10" s="117">
        <v>1413.75</v>
      </c>
      <c r="F10" s="118"/>
      <c r="G10" s="118"/>
    </row>
    <row r="11" spans="1:19" s="17" customFormat="1" ht="51.75" customHeight="1" thickBot="1">
      <c r="A11" s="120">
        <v>5</v>
      </c>
      <c r="B11" s="108" t="s">
        <v>96</v>
      </c>
      <c r="C11" s="121" t="s">
        <v>95</v>
      </c>
      <c r="D11" s="120"/>
      <c r="E11" s="125"/>
      <c r="F11" s="125"/>
      <c r="G11" s="125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110" t="s">
        <v>78</v>
      </c>
      <c r="B12" s="111" t="s">
        <v>104</v>
      </c>
      <c r="C12" s="112" t="s">
        <v>105</v>
      </c>
      <c r="D12" s="110"/>
      <c r="E12" s="126"/>
      <c r="F12" s="126"/>
      <c r="G12" s="126"/>
    </row>
    <row r="13" spans="1:19" s="17" customFormat="1" ht="24.75" thickBot="1">
      <c r="A13" s="115">
        <v>3</v>
      </c>
      <c r="B13" s="115" t="s">
        <v>106</v>
      </c>
      <c r="C13" s="127" t="s">
        <v>107</v>
      </c>
      <c r="D13" s="115" t="s">
        <v>0</v>
      </c>
      <c r="E13" s="117">
        <f>E10*0.08</f>
        <v>113.10000000000001</v>
      </c>
      <c r="F13" s="118"/>
      <c r="G13" s="11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4" firstPageNumber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G17" sqref="A1:G17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2.5" style="1" customWidth="1"/>
    <col min="6" max="6" width="10.625" customWidth="1"/>
  </cols>
  <sheetData>
    <row r="1" spans="1:19" ht="65.25" customHeight="1" thickBot="1">
      <c r="A1" s="236" t="s">
        <v>153</v>
      </c>
      <c r="B1" s="236"/>
      <c r="C1" s="236"/>
      <c r="D1" s="236"/>
      <c r="E1" s="236"/>
      <c r="F1" s="236"/>
      <c r="G1" s="236"/>
    </row>
    <row r="2" spans="1:19" ht="32.25" customHeight="1" thickBot="1">
      <c r="A2" s="236" t="s">
        <v>170</v>
      </c>
      <c r="B2" s="236"/>
      <c r="C2" s="236"/>
      <c r="D2" s="236"/>
      <c r="E2" s="236"/>
      <c r="F2" s="236"/>
      <c r="G2" s="236"/>
    </row>
    <row r="3" spans="1:19" s="16" customFormat="1" ht="14.25" customHeight="1" thickBot="1">
      <c r="A3" s="237" t="s">
        <v>7</v>
      </c>
      <c r="B3" s="237" t="s">
        <v>86</v>
      </c>
      <c r="C3" s="237" t="s">
        <v>93</v>
      </c>
      <c r="D3" s="238" t="s">
        <v>6</v>
      </c>
      <c r="E3" s="238"/>
      <c r="F3" s="136"/>
      <c r="G3" s="136"/>
    </row>
    <row r="4" spans="1:19" s="16" customFormat="1" ht="24.75" customHeight="1" thickBot="1">
      <c r="A4" s="237"/>
      <c r="B4" s="237"/>
      <c r="C4" s="237"/>
      <c r="D4" s="137" t="s">
        <v>5</v>
      </c>
      <c r="E4" s="138" t="s">
        <v>4</v>
      </c>
      <c r="F4" s="138" t="s">
        <v>168</v>
      </c>
      <c r="G4" s="138" t="s">
        <v>169</v>
      </c>
    </row>
    <row r="5" spans="1:19" ht="16.5" customHeight="1" thickBot="1">
      <c r="A5" s="235" t="s">
        <v>80</v>
      </c>
      <c r="B5" s="235"/>
      <c r="C5" s="235"/>
      <c r="D5" s="235"/>
      <c r="E5" s="235"/>
      <c r="F5" s="235"/>
      <c r="G5" s="235"/>
      <c r="H5" s="7"/>
    </row>
    <row r="6" spans="1:19" s="15" customFormat="1" ht="32.25" customHeight="1" thickBot="1">
      <c r="A6" s="139" t="s">
        <v>85</v>
      </c>
      <c r="B6" s="139" t="s">
        <v>10</v>
      </c>
      <c r="C6" s="140" t="s">
        <v>3</v>
      </c>
      <c r="D6" s="141"/>
      <c r="E6" s="142"/>
      <c r="F6" s="142"/>
      <c r="G6" s="142"/>
    </row>
    <row r="7" spans="1:19" s="17" customFormat="1" ht="54.75" customHeight="1" thickBot="1">
      <c r="A7" s="143" t="s">
        <v>70</v>
      </c>
      <c r="B7" s="144" t="s">
        <v>97</v>
      </c>
      <c r="C7" s="145" t="s">
        <v>12</v>
      </c>
      <c r="D7" s="146"/>
      <c r="E7" s="147"/>
      <c r="F7" s="147"/>
      <c r="G7" s="147"/>
    </row>
    <row r="8" spans="1:19" s="17" customFormat="1" ht="32.25" customHeight="1" thickBot="1">
      <c r="A8" s="148">
        <v>1</v>
      </c>
      <c r="B8" s="148" t="s">
        <v>99</v>
      </c>
      <c r="C8" s="149" t="s">
        <v>98</v>
      </c>
      <c r="D8" s="148" t="s">
        <v>2</v>
      </c>
      <c r="E8" s="150">
        <v>1.04</v>
      </c>
      <c r="F8" s="128"/>
      <c r="G8" s="129"/>
    </row>
    <row r="9" spans="1:19" s="17" customFormat="1" ht="51.75" customHeight="1" thickBot="1">
      <c r="A9" s="151">
        <v>4</v>
      </c>
      <c r="B9" s="141" t="s">
        <v>94</v>
      </c>
      <c r="C9" s="152" t="s">
        <v>23</v>
      </c>
      <c r="D9" s="153"/>
      <c r="E9" s="132"/>
      <c r="F9" s="132"/>
      <c r="G9" s="132"/>
      <c r="H9"/>
    </row>
    <row r="10" spans="1:19" s="17" customFormat="1" ht="36.75" thickBot="1">
      <c r="A10" s="148">
        <v>2</v>
      </c>
      <c r="B10" s="148" t="s">
        <v>100</v>
      </c>
      <c r="C10" s="154" t="s">
        <v>102</v>
      </c>
      <c r="D10" s="148" t="s">
        <v>88</v>
      </c>
      <c r="E10" s="150">
        <v>3299.49</v>
      </c>
      <c r="F10" s="128"/>
      <c r="G10" s="128"/>
    </row>
    <row r="11" spans="1:19" s="17" customFormat="1" ht="51.75" customHeight="1" thickBot="1">
      <c r="A11" s="151">
        <v>5</v>
      </c>
      <c r="B11" s="141" t="s">
        <v>96</v>
      </c>
      <c r="C11" s="152" t="s">
        <v>95</v>
      </c>
      <c r="D11" s="151"/>
      <c r="E11" s="135"/>
      <c r="F11" s="135"/>
      <c r="G11" s="135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143" t="s">
        <v>78</v>
      </c>
      <c r="B12" s="144" t="s">
        <v>104</v>
      </c>
      <c r="C12" s="145" t="s">
        <v>105</v>
      </c>
      <c r="D12" s="143"/>
      <c r="E12" s="131"/>
      <c r="F12" s="131"/>
      <c r="G12" s="131"/>
    </row>
    <row r="13" spans="1:19" s="17" customFormat="1" ht="24.75" thickBot="1">
      <c r="A13" s="148">
        <v>3</v>
      </c>
      <c r="B13" s="148" t="s">
        <v>106</v>
      </c>
      <c r="C13" s="155" t="s">
        <v>107</v>
      </c>
      <c r="D13" s="148" t="s">
        <v>0</v>
      </c>
      <c r="E13" s="150">
        <f>E10*0.08</f>
        <v>263.95920000000001</v>
      </c>
      <c r="F13" s="128"/>
      <c r="G13" s="12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4" workbookViewId="0">
      <selection activeCell="C35" sqref="C35"/>
    </sheetView>
  </sheetViews>
  <sheetFormatPr defaultRowHeight="14.25"/>
  <cols>
    <col min="1" max="1" width="4.625" style="2" customWidth="1"/>
    <col min="2" max="2" width="15.75" style="2" customWidth="1"/>
    <col min="3" max="3" width="35.625" style="2" customWidth="1"/>
    <col min="4" max="4" width="9.25" style="2" customWidth="1"/>
    <col min="5" max="5" width="11.875" style="1" customWidth="1"/>
    <col min="6" max="6" width="12.75" customWidth="1"/>
    <col min="7" max="7" width="11.5" customWidth="1"/>
  </cols>
  <sheetData>
    <row r="1" spans="1:19" ht="78.75" customHeight="1" thickBot="1">
      <c r="A1" s="229" t="s">
        <v>154</v>
      </c>
      <c r="B1" s="229"/>
      <c r="C1" s="229"/>
      <c r="D1" s="229"/>
      <c r="E1" s="229"/>
      <c r="F1" s="229"/>
      <c r="G1" s="229"/>
    </row>
    <row r="2" spans="1:19" ht="32.25" customHeight="1" thickBot="1">
      <c r="A2" s="229" t="s">
        <v>170</v>
      </c>
      <c r="B2" s="229"/>
      <c r="C2" s="229"/>
      <c r="D2" s="229"/>
      <c r="E2" s="229"/>
      <c r="F2" s="229"/>
      <c r="G2" s="229"/>
    </row>
    <row r="3" spans="1:19" s="16" customFormat="1" ht="14.25" customHeight="1" thickBot="1">
      <c r="A3" s="230" t="s">
        <v>7</v>
      </c>
      <c r="B3" s="230" t="s">
        <v>86</v>
      </c>
      <c r="C3" s="230" t="s">
        <v>93</v>
      </c>
      <c r="D3" s="231" t="s">
        <v>6</v>
      </c>
      <c r="E3" s="231"/>
      <c r="F3" s="103"/>
      <c r="G3" s="103"/>
    </row>
    <row r="4" spans="1:19" s="16" customFormat="1" ht="24.75" customHeight="1" thickBot="1">
      <c r="A4" s="230"/>
      <c r="B4" s="230"/>
      <c r="C4" s="230"/>
      <c r="D4" s="104" t="s">
        <v>5</v>
      </c>
      <c r="E4" s="105" t="s">
        <v>4</v>
      </c>
      <c r="F4" s="105" t="s">
        <v>168</v>
      </c>
      <c r="G4" s="105" t="s">
        <v>169</v>
      </c>
    </row>
    <row r="5" spans="1:19" ht="16.5" customHeight="1" thickBot="1">
      <c r="A5" s="228" t="s">
        <v>80</v>
      </c>
      <c r="B5" s="228"/>
      <c r="C5" s="228"/>
      <c r="D5" s="228"/>
      <c r="E5" s="228"/>
      <c r="F5" s="228"/>
      <c r="G5" s="228"/>
      <c r="H5" s="7"/>
    </row>
    <row r="6" spans="1:19" s="15" customFormat="1" ht="32.25" customHeight="1" thickBot="1">
      <c r="A6" s="106" t="s">
        <v>85</v>
      </c>
      <c r="B6" s="106" t="s">
        <v>10</v>
      </c>
      <c r="C6" s="107" t="s">
        <v>3</v>
      </c>
      <c r="D6" s="108"/>
      <c r="E6" s="109"/>
      <c r="F6" s="109"/>
      <c r="G6" s="109"/>
    </row>
    <row r="7" spans="1:19" s="17" customFormat="1" ht="54.75" customHeight="1" thickBot="1">
      <c r="A7" s="110" t="s">
        <v>70</v>
      </c>
      <c r="B7" s="111" t="s">
        <v>97</v>
      </c>
      <c r="C7" s="112" t="s">
        <v>12</v>
      </c>
      <c r="D7" s="113"/>
      <c r="E7" s="114"/>
      <c r="F7" s="114"/>
      <c r="G7" s="114"/>
    </row>
    <row r="8" spans="1:19" s="17" customFormat="1" ht="32.25" customHeight="1" thickBot="1">
      <c r="A8" s="115">
        <v>1</v>
      </c>
      <c r="B8" s="115" t="s">
        <v>99</v>
      </c>
      <c r="C8" s="116" t="s">
        <v>98</v>
      </c>
      <c r="D8" s="115" t="s">
        <v>2</v>
      </c>
      <c r="E8" s="117">
        <f>1.022+0.26</f>
        <v>1.282</v>
      </c>
      <c r="F8" s="118"/>
      <c r="G8" s="119"/>
    </row>
    <row r="9" spans="1:19" s="17" customFormat="1" ht="51.75" customHeight="1" thickBot="1">
      <c r="A9" s="120">
        <v>2</v>
      </c>
      <c r="B9" s="106" t="s">
        <v>62</v>
      </c>
      <c r="C9" s="107" t="s">
        <v>17</v>
      </c>
      <c r="D9" s="156"/>
      <c r="E9" s="157"/>
      <c r="F9" s="157"/>
      <c r="G9" s="157"/>
      <c r="H9"/>
    </row>
    <row r="10" spans="1:19" s="17" customFormat="1" ht="24.75" thickBot="1">
      <c r="A10" s="110" t="s">
        <v>73</v>
      </c>
      <c r="B10" s="111" t="s">
        <v>115</v>
      </c>
      <c r="C10" s="112" t="s">
        <v>116</v>
      </c>
      <c r="D10" s="110"/>
      <c r="E10" s="126"/>
      <c r="F10" s="126"/>
      <c r="G10" s="126"/>
    </row>
    <row r="11" spans="1:19" s="17" customFormat="1" ht="51.75" customHeight="1" thickBot="1">
      <c r="A11" s="115">
        <v>2</v>
      </c>
      <c r="B11" s="115" t="s">
        <v>117</v>
      </c>
      <c r="C11" s="124" t="s">
        <v>118</v>
      </c>
      <c r="D11" s="115" t="s">
        <v>0</v>
      </c>
      <c r="E11" s="117">
        <f>37.26</f>
        <v>37.26</v>
      </c>
      <c r="F11" s="118"/>
      <c r="G11" s="118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120">
        <v>4</v>
      </c>
      <c r="B12" s="108" t="s">
        <v>94</v>
      </c>
      <c r="C12" s="121" t="s">
        <v>23</v>
      </c>
      <c r="D12" s="122"/>
      <c r="E12" s="123"/>
      <c r="F12" s="123"/>
      <c r="G12" s="123"/>
    </row>
    <row r="13" spans="1:19" ht="60.75" thickBot="1">
      <c r="A13" s="110" t="s">
        <v>75</v>
      </c>
      <c r="B13" s="111" t="s">
        <v>119</v>
      </c>
      <c r="C13" s="112" t="s">
        <v>25</v>
      </c>
      <c r="D13" s="158"/>
      <c r="E13" s="159"/>
      <c r="F13" s="159"/>
      <c r="G13" s="159"/>
    </row>
    <row r="14" spans="1:19" ht="36.75" thickBot="1">
      <c r="A14" s="115">
        <v>3</v>
      </c>
      <c r="B14" s="115" t="s">
        <v>100</v>
      </c>
      <c r="C14" s="124" t="s">
        <v>102</v>
      </c>
      <c r="D14" s="115" t="s">
        <v>88</v>
      </c>
      <c r="E14" s="117">
        <v>4800</v>
      </c>
      <c r="F14" s="160"/>
      <c r="G14" s="160"/>
    </row>
    <row r="15" spans="1:19" ht="48.75" thickBot="1">
      <c r="A15" s="115">
        <v>4</v>
      </c>
      <c r="B15" s="115" t="s">
        <v>101</v>
      </c>
      <c r="C15" s="127" t="s">
        <v>155</v>
      </c>
      <c r="D15" s="115" t="s">
        <v>87</v>
      </c>
      <c r="E15" s="117">
        <v>730.75</v>
      </c>
      <c r="F15" s="160"/>
      <c r="G15" s="160"/>
    </row>
    <row r="16" spans="1:19" ht="36.75" thickBot="1">
      <c r="A16" s="115">
        <v>5</v>
      </c>
      <c r="B16" s="115" t="s">
        <v>120</v>
      </c>
      <c r="C16" s="124" t="s">
        <v>121</v>
      </c>
      <c r="D16" s="115" t="s">
        <v>87</v>
      </c>
      <c r="E16" s="117">
        <f>E25*1.376*0.16</f>
        <v>10.177996799999999</v>
      </c>
      <c r="F16" s="160"/>
      <c r="G16" s="160"/>
    </row>
    <row r="17" spans="1:7" ht="60.75" thickBot="1">
      <c r="A17" s="110" t="s">
        <v>76</v>
      </c>
      <c r="B17" s="111" t="s">
        <v>26</v>
      </c>
      <c r="C17" s="112" t="s">
        <v>27</v>
      </c>
      <c r="D17" s="110"/>
      <c r="E17" s="126"/>
      <c r="F17" s="126"/>
      <c r="G17" s="126"/>
    </row>
    <row r="18" spans="1:7" ht="36.75" thickBot="1">
      <c r="A18" s="115">
        <v>6</v>
      </c>
      <c r="B18" s="115" t="s">
        <v>101</v>
      </c>
      <c r="C18" s="127" t="s">
        <v>122</v>
      </c>
      <c r="D18" s="115" t="s">
        <v>87</v>
      </c>
      <c r="E18" s="117">
        <f>E25*1.195*0.12</f>
        <v>6.6293819999999997</v>
      </c>
      <c r="F18" s="160"/>
      <c r="G18" s="160"/>
    </row>
    <row r="19" spans="1:7" ht="48.75" thickBot="1">
      <c r="A19" s="120">
        <v>5</v>
      </c>
      <c r="B19" s="108" t="s">
        <v>96</v>
      </c>
      <c r="C19" s="121" t="s">
        <v>95</v>
      </c>
      <c r="D19" s="120"/>
      <c r="E19" s="125"/>
      <c r="F19" s="125"/>
      <c r="G19" s="125"/>
    </row>
    <row r="20" spans="1:7" ht="72.75" thickBot="1">
      <c r="A20" s="110" t="s">
        <v>78</v>
      </c>
      <c r="B20" s="111" t="s">
        <v>123</v>
      </c>
      <c r="C20" s="112" t="s">
        <v>124</v>
      </c>
      <c r="D20" s="110"/>
      <c r="E20" s="126"/>
      <c r="F20" s="126"/>
      <c r="G20" s="126"/>
    </row>
    <row r="21" spans="1:7" ht="49.5" customHeight="1" thickBot="1">
      <c r="A21" s="115">
        <v>7</v>
      </c>
      <c r="B21" s="115" t="s">
        <v>125</v>
      </c>
      <c r="C21" s="127" t="s">
        <v>126</v>
      </c>
      <c r="D21" s="115" t="s">
        <v>88</v>
      </c>
      <c r="E21" s="117">
        <v>49</v>
      </c>
      <c r="F21" s="160"/>
      <c r="G21" s="160"/>
    </row>
    <row r="22" spans="1:7" ht="36.75" thickBot="1">
      <c r="A22" s="115">
        <v>8</v>
      </c>
      <c r="B22" s="115" t="s">
        <v>127</v>
      </c>
      <c r="C22" s="116" t="s">
        <v>128</v>
      </c>
      <c r="D22" s="115" t="s">
        <v>88</v>
      </c>
      <c r="E22" s="117">
        <f>E25*1.06</f>
        <v>49.003799999999998</v>
      </c>
      <c r="F22" s="160"/>
      <c r="G22" s="160"/>
    </row>
    <row r="23" spans="1:7" ht="72.75" thickBot="1">
      <c r="A23" s="110" t="s">
        <v>91</v>
      </c>
      <c r="B23" s="111" t="s">
        <v>129</v>
      </c>
      <c r="C23" s="112" t="s">
        <v>130</v>
      </c>
      <c r="D23" s="110"/>
      <c r="E23" s="126"/>
      <c r="F23" s="126"/>
      <c r="G23" s="126"/>
    </row>
    <row r="24" spans="1:7" ht="24.75" thickBot="1">
      <c r="A24" s="115">
        <v>9</v>
      </c>
      <c r="B24" s="115" t="s">
        <v>131</v>
      </c>
      <c r="C24" s="127" t="s">
        <v>132</v>
      </c>
      <c r="D24" s="115" t="s">
        <v>88</v>
      </c>
      <c r="E24" s="117">
        <v>46.23</v>
      </c>
      <c r="F24" s="160"/>
      <c r="G24" s="160"/>
    </row>
    <row r="25" spans="1:7" ht="24.75" thickBot="1">
      <c r="A25" s="115">
        <v>10</v>
      </c>
      <c r="B25" s="115" t="s">
        <v>133</v>
      </c>
      <c r="C25" s="116" t="s">
        <v>134</v>
      </c>
      <c r="D25" s="115" t="s">
        <v>88</v>
      </c>
      <c r="E25" s="117">
        <v>46.23</v>
      </c>
      <c r="F25" s="160"/>
      <c r="G25" s="160"/>
    </row>
    <row r="26" spans="1:7" ht="72.75" thickBot="1">
      <c r="A26" s="110" t="s">
        <v>78</v>
      </c>
      <c r="B26" s="111" t="s">
        <v>104</v>
      </c>
      <c r="C26" s="112" t="s">
        <v>105</v>
      </c>
      <c r="D26" s="110"/>
      <c r="E26" s="126"/>
      <c r="F26" s="126"/>
      <c r="G26" s="126"/>
    </row>
    <row r="27" spans="1:7" ht="24.75" thickBot="1">
      <c r="A27" s="161">
        <v>11</v>
      </c>
      <c r="B27" s="161" t="s">
        <v>106</v>
      </c>
      <c r="C27" s="162" t="s">
        <v>107</v>
      </c>
      <c r="D27" s="161" t="s">
        <v>0</v>
      </c>
      <c r="E27" s="163">
        <v>373.76</v>
      </c>
      <c r="F27" s="164"/>
      <c r="G27" s="164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8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3" firstPageNumber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4" workbookViewId="0">
      <selection activeCell="E30" sqref="E30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9.875" style="1" customWidth="1"/>
    <col min="6" max="6" width="11" customWidth="1"/>
    <col min="7" max="7" width="11.125" customWidth="1"/>
  </cols>
  <sheetData>
    <row r="1" spans="1:19" ht="66.75" customHeight="1" thickBot="1">
      <c r="A1" s="236" t="s">
        <v>156</v>
      </c>
      <c r="B1" s="236"/>
      <c r="C1" s="236"/>
      <c r="D1" s="236"/>
      <c r="E1" s="236"/>
      <c r="F1" s="236"/>
      <c r="G1" s="236"/>
    </row>
    <row r="2" spans="1:19" ht="32.25" customHeight="1" thickBot="1">
      <c r="A2" s="236" t="s">
        <v>170</v>
      </c>
      <c r="B2" s="236"/>
      <c r="C2" s="236"/>
      <c r="D2" s="236"/>
      <c r="E2" s="236"/>
      <c r="F2" s="236"/>
      <c r="G2" s="236"/>
    </row>
    <row r="3" spans="1:19" s="16" customFormat="1" ht="14.25" customHeight="1" thickBot="1">
      <c r="A3" s="237" t="s">
        <v>7</v>
      </c>
      <c r="B3" s="237" t="s">
        <v>86</v>
      </c>
      <c r="C3" s="237" t="s">
        <v>93</v>
      </c>
      <c r="D3" s="238" t="s">
        <v>6</v>
      </c>
      <c r="E3" s="238"/>
      <c r="F3" s="136"/>
      <c r="G3" s="136"/>
    </row>
    <row r="4" spans="1:19" s="16" customFormat="1" ht="24.75" customHeight="1" thickBot="1">
      <c r="A4" s="237"/>
      <c r="B4" s="237"/>
      <c r="C4" s="237"/>
      <c r="D4" s="137" t="s">
        <v>5</v>
      </c>
      <c r="E4" s="138" t="s">
        <v>4</v>
      </c>
      <c r="F4" s="138" t="s">
        <v>168</v>
      </c>
      <c r="G4" s="138" t="s">
        <v>169</v>
      </c>
    </row>
    <row r="5" spans="1:19" ht="16.5" customHeight="1" thickBot="1">
      <c r="A5" s="235" t="s">
        <v>80</v>
      </c>
      <c r="B5" s="235"/>
      <c r="C5" s="235"/>
      <c r="D5" s="235"/>
      <c r="E5" s="235"/>
      <c r="F5" s="235"/>
      <c r="G5" s="235"/>
      <c r="H5" s="7"/>
    </row>
    <row r="6" spans="1:19" s="15" customFormat="1" ht="32.25" customHeight="1" thickBot="1">
      <c r="A6" s="139" t="s">
        <v>85</v>
      </c>
      <c r="B6" s="139" t="s">
        <v>10</v>
      </c>
      <c r="C6" s="140" t="s">
        <v>3</v>
      </c>
      <c r="D6" s="141"/>
      <c r="E6" s="142"/>
      <c r="F6" s="142"/>
      <c r="G6" s="142"/>
    </row>
    <row r="7" spans="1:19" s="17" customFormat="1" ht="54.75" customHeight="1" thickBot="1">
      <c r="A7" s="143" t="s">
        <v>70</v>
      </c>
      <c r="B7" s="144" t="s">
        <v>97</v>
      </c>
      <c r="C7" s="145" t="s">
        <v>12</v>
      </c>
      <c r="D7" s="146"/>
      <c r="E7" s="147"/>
      <c r="F7" s="147"/>
      <c r="G7" s="147"/>
    </row>
    <row r="8" spans="1:19" s="17" customFormat="1" ht="32.25" customHeight="1" thickBot="1">
      <c r="A8" s="148">
        <v>1</v>
      </c>
      <c r="B8" s="148" t="s">
        <v>99</v>
      </c>
      <c r="C8" s="149" t="s">
        <v>98</v>
      </c>
      <c r="D8" s="148" t="s">
        <v>2</v>
      </c>
      <c r="E8" s="150">
        <v>0.24</v>
      </c>
      <c r="F8" s="128"/>
      <c r="G8" s="129"/>
    </row>
    <row r="9" spans="1:19" s="17" customFormat="1" ht="51.75" customHeight="1" thickBot="1">
      <c r="A9" s="151">
        <v>2</v>
      </c>
      <c r="B9" s="139" t="s">
        <v>62</v>
      </c>
      <c r="C9" s="140" t="s">
        <v>17</v>
      </c>
      <c r="D9" s="165"/>
      <c r="E9" s="130"/>
      <c r="F9" s="130"/>
      <c r="G9" s="130"/>
      <c r="H9"/>
    </row>
    <row r="10" spans="1:19" s="17" customFormat="1" ht="24.75" thickBot="1">
      <c r="A10" s="143" t="s">
        <v>73</v>
      </c>
      <c r="B10" s="144" t="s">
        <v>115</v>
      </c>
      <c r="C10" s="145" t="s">
        <v>116</v>
      </c>
      <c r="D10" s="143"/>
      <c r="E10" s="131"/>
      <c r="F10" s="131"/>
      <c r="G10" s="131"/>
    </row>
    <row r="11" spans="1:19" s="17" customFormat="1" ht="51.75" customHeight="1" thickBot="1">
      <c r="A11" s="148">
        <v>2</v>
      </c>
      <c r="B11" s="148" t="s">
        <v>117</v>
      </c>
      <c r="C11" s="154" t="s">
        <v>118</v>
      </c>
      <c r="D11" s="148" t="s">
        <v>0</v>
      </c>
      <c r="E11" s="150">
        <v>32.06</v>
      </c>
      <c r="F11" s="128"/>
      <c r="G11" s="128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151">
        <v>4</v>
      </c>
      <c r="B12" s="141" t="s">
        <v>94</v>
      </c>
      <c r="C12" s="152" t="s">
        <v>23</v>
      </c>
      <c r="D12" s="153"/>
      <c r="E12" s="132"/>
      <c r="F12" s="132"/>
      <c r="G12" s="132"/>
    </row>
    <row r="13" spans="1:19" ht="60.75" thickBot="1">
      <c r="A13" s="143" t="s">
        <v>75</v>
      </c>
      <c r="B13" s="144" t="s">
        <v>119</v>
      </c>
      <c r="C13" s="145" t="s">
        <v>25</v>
      </c>
      <c r="D13" s="166"/>
      <c r="E13" s="133"/>
      <c r="F13" s="133"/>
      <c r="G13" s="133"/>
    </row>
    <row r="14" spans="1:19" ht="36.75" thickBot="1">
      <c r="A14" s="148">
        <v>3</v>
      </c>
      <c r="B14" s="148" t="s">
        <v>100</v>
      </c>
      <c r="C14" s="154" t="s">
        <v>102</v>
      </c>
      <c r="D14" s="148" t="s">
        <v>88</v>
      </c>
      <c r="E14" s="150">
        <v>900</v>
      </c>
      <c r="F14" s="134"/>
      <c r="G14" s="134"/>
    </row>
    <row r="15" spans="1:19" ht="24.75" thickBot="1">
      <c r="A15" s="148">
        <v>4</v>
      </c>
      <c r="B15" s="148" t="s">
        <v>101</v>
      </c>
      <c r="C15" s="155" t="s">
        <v>108</v>
      </c>
      <c r="D15" s="148" t="s">
        <v>87</v>
      </c>
      <c r="E15" s="150">
        <f>E25*1.55*0.15</f>
        <v>9.2488500000000009</v>
      </c>
      <c r="F15" s="134"/>
      <c r="G15" s="134"/>
    </row>
    <row r="16" spans="1:19" ht="36.75" thickBot="1">
      <c r="A16" s="148">
        <v>5</v>
      </c>
      <c r="B16" s="148" t="s">
        <v>120</v>
      </c>
      <c r="C16" s="154" t="s">
        <v>121</v>
      </c>
      <c r="D16" s="148" t="s">
        <v>87</v>
      </c>
      <c r="E16" s="150">
        <f>E25*1.376*0.16</f>
        <v>8.7579647999999999</v>
      </c>
      <c r="F16" s="134"/>
      <c r="G16" s="134"/>
    </row>
    <row r="17" spans="1:7" ht="60.75" thickBot="1">
      <c r="A17" s="143" t="s">
        <v>76</v>
      </c>
      <c r="B17" s="144" t="s">
        <v>26</v>
      </c>
      <c r="C17" s="145" t="s">
        <v>27</v>
      </c>
      <c r="D17" s="143"/>
      <c r="E17" s="131"/>
      <c r="F17" s="131"/>
      <c r="G17" s="131"/>
    </row>
    <row r="18" spans="1:7" ht="36.75" thickBot="1">
      <c r="A18" s="148">
        <v>6</v>
      </c>
      <c r="B18" s="148" t="s">
        <v>101</v>
      </c>
      <c r="C18" s="155" t="s">
        <v>122</v>
      </c>
      <c r="D18" s="148" t="s">
        <v>87</v>
      </c>
      <c r="E18" s="150">
        <f>E25*1.195*0.12</f>
        <v>5.7044519999999999</v>
      </c>
      <c r="F18" s="134"/>
      <c r="G18" s="134"/>
    </row>
    <row r="19" spans="1:7" ht="48.75" thickBot="1">
      <c r="A19" s="151">
        <v>5</v>
      </c>
      <c r="B19" s="141" t="s">
        <v>96</v>
      </c>
      <c r="C19" s="152" t="s">
        <v>95</v>
      </c>
      <c r="D19" s="151"/>
      <c r="E19" s="135"/>
      <c r="F19" s="135"/>
      <c r="G19" s="135"/>
    </row>
    <row r="20" spans="1:7" ht="72.75" thickBot="1">
      <c r="A20" s="143" t="s">
        <v>78</v>
      </c>
      <c r="B20" s="144" t="s">
        <v>123</v>
      </c>
      <c r="C20" s="145" t="s">
        <v>124</v>
      </c>
      <c r="D20" s="143"/>
      <c r="E20" s="131"/>
      <c r="F20" s="131"/>
      <c r="G20" s="131"/>
    </row>
    <row r="21" spans="1:7" ht="48.75" thickBot="1">
      <c r="A21" s="148">
        <v>7</v>
      </c>
      <c r="B21" s="148" t="s">
        <v>125</v>
      </c>
      <c r="C21" s="155" t="s">
        <v>126</v>
      </c>
      <c r="D21" s="148" t="s">
        <v>88</v>
      </c>
      <c r="E21" s="150">
        <f>E22</f>
        <v>42.166800000000002</v>
      </c>
      <c r="F21" s="134"/>
      <c r="G21" s="134"/>
    </row>
    <row r="22" spans="1:7" ht="36.75" thickBot="1">
      <c r="A22" s="148">
        <v>8</v>
      </c>
      <c r="B22" s="148" t="s">
        <v>127</v>
      </c>
      <c r="C22" s="149" t="s">
        <v>128</v>
      </c>
      <c r="D22" s="148" t="s">
        <v>88</v>
      </c>
      <c r="E22" s="150">
        <f>E25*1.06</f>
        <v>42.166800000000002</v>
      </c>
      <c r="F22" s="134"/>
      <c r="G22" s="134"/>
    </row>
    <row r="23" spans="1:7" ht="72.75" thickBot="1">
      <c r="A23" s="143" t="s">
        <v>91</v>
      </c>
      <c r="B23" s="144" t="s">
        <v>129</v>
      </c>
      <c r="C23" s="145" t="s">
        <v>130</v>
      </c>
      <c r="D23" s="143"/>
      <c r="E23" s="131"/>
      <c r="F23" s="131"/>
      <c r="G23" s="131"/>
    </row>
    <row r="24" spans="1:7" ht="24.75" thickBot="1">
      <c r="A24" s="148">
        <v>9</v>
      </c>
      <c r="B24" s="148" t="s">
        <v>131</v>
      </c>
      <c r="C24" s="155" t="s">
        <v>132</v>
      </c>
      <c r="D24" s="148" t="s">
        <v>88</v>
      </c>
      <c r="E24" s="150">
        <v>39.78</v>
      </c>
      <c r="F24" s="134"/>
      <c r="G24" s="134"/>
    </row>
    <row r="25" spans="1:7" ht="24.75" thickBot="1">
      <c r="A25" s="148">
        <v>10</v>
      </c>
      <c r="B25" s="148" t="s">
        <v>133</v>
      </c>
      <c r="C25" s="149" t="s">
        <v>134</v>
      </c>
      <c r="D25" s="148" t="s">
        <v>88</v>
      </c>
      <c r="E25" s="150">
        <v>39.78</v>
      </c>
      <c r="F25" s="134"/>
      <c r="G25" s="134"/>
    </row>
    <row r="26" spans="1:7" ht="72.75" thickBot="1">
      <c r="A26" s="143" t="s">
        <v>78</v>
      </c>
      <c r="B26" s="144" t="s">
        <v>104</v>
      </c>
      <c r="C26" s="145" t="s">
        <v>105</v>
      </c>
      <c r="D26" s="143"/>
      <c r="E26" s="131"/>
      <c r="F26" s="131"/>
      <c r="G26" s="131"/>
    </row>
    <row r="27" spans="1:7" ht="24.75" thickBot="1">
      <c r="A27" s="148">
        <v>11</v>
      </c>
      <c r="B27" s="148" t="s">
        <v>106</v>
      </c>
      <c r="C27" s="155" t="s">
        <v>107</v>
      </c>
      <c r="D27" s="148" t="s">
        <v>0</v>
      </c>
      <c r="E27" s="150">
        <v>68.62</v>
      </c>
      <c r="F27" s="134"/>
      <c r="G27" s="134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7.5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opLeftCell="A10" workbookViewId="0">
      <selection activeCell="L12" sqref="L12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1" style="1" customWidth="1"/>
    <col min="6" max="6" width="13.125" customWidth="1"/>
    <col min="7" max="7" width="13.5" customWidth="1"/>
  </cols>
  <sheetData>
    <row r="1" spans="1:19" ht="60" customHeight="1" thickBot="1">
      <c r="A1" s="239" t="s">
        <v>157</v>
      </c>
      <c r="B1" s="240"/>
      <c r="C1" s="240"/>
      <c r="D1" s="240"/>
      <c r="E1" s="240"/>
      <c r="F1" s="240"/>
      <c r="G1" s="241"/>
    </row>
    <row r="2" spans="1:19" ht="32.25" customHeight="1" thickBot="1">
      <c r="A2" s="236" t="s">
        <v>170</v>
      </c>
      <c r="B2" s="236"/>
      <c r="C2" s="236"/>
      <c r="D2" s="236"/>
      <c r="E2" s="236"/>
      <c r="F2" s="236"/>
      <c r="G2" s="236"/>
    </row>
    <row r="3" spans="1:19" s="16" customFormat="1" ht="14.25" customHeight="1" thickBot="1">
      <c r="A3" s="237" t="s">
        <v>7</v>
      </c>
      <c r="B3" s="237" t="s">
        <v>86</v>
      </c>
      <c r="C3" s="237" t="s">
        <v>93</v>
      </c>
      <c r="D3" s="238" t="s">
        <v>6</v>
      </c>
      <c r="E3" s="238"/>
      <c r="F3" s="136"/>
      <c r="G3" s="136"/>
    </row>
    <row r="4" spans="1:19" s="16" customFormat="1" ht="24.75" customHeight="1" thickBot="1">
      <c r="A4" s="237"/>
      <c r="B4" s="237"/>
      <c r="C4" s="237"/>
      <c r="D4" s="137" t="s">
        <v>5</v>
      </c>
      <c r="E4" s="138" t="s">
        <v>4</v>
      </c>
      <c r="F4" s="138" t="s">
        <v>168</v>
      </c>
      <c r="G4" s="138" t="s">
        <v>169</v>
      </c>
    </row>
    <row r="5" spans="1:19" ht="16.5" customHeight="1" thickBot="1">
      <c r="A5" s="235" t="s">
        <v>80</v>
      </c>
      <c r="B5" s="235"/>
      <c r="C5" s="235"/>
      <c r="D5" s="235"/>
      <c r="E5" s="235"/>
      <c r="F5" s="235"/>
      <c r="G5" s="235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0.62</v>
      </c>
      <c r="F8" s="128"/>
      <c r="G8" s="129"/>
    </row>
    <row r="9" spans="1:19" s="17" customFormat="1" ht="51.75" customHeight="1" thickBot="1">
      <c r="A9" s="28">
        <v>4</v>
      </c>
      <c r="B9" s="13" t="s">
        <v>94</v>
      </c>
      <c r="C9" s="30" t="s">
        <v>23</v>
      </c>
      <c r="D9" s="31"/>
      <c r="E9" s="32"/>
      <c r="F9" s="132"/>
      <c r="G9" s="132"/>
      <c r="H9"/>
    </row>
    <row r="10" spans="1:19" s="17" customFormat="1" ht="36.75" thickBot="1">
      <c r="A10" s="18">
        <v>2</v>
      </c>
      <c r="B10" s="18" t="s">
        <v>100</v>
      </c>
      <c r="C10" s="29" t="s">
        <v>102</v>
      </c>
      <c r="D10" s="18" t="s">
        <v>88</v>
      </c>
      <c r="E10" s="54">
        <v>1984</v>
      </c>
      <c r="F10" s="128"/>
      <c r="G10" s="128"/>
    </row>
    <row r="11" spans="1:19" s="17" customFormat="1" ht="51.75" customHeight="1" thickBot="1">
      <c r="A11" s="28">
        <v>5</v>
      </c>
      <c r="B11" s="13" t="s">
        <v>96</v>
      </c>
      <c r="C11" s="30" t="s">
        <v>95</v>
      </c>
      <c r="D11" s="28"/>
      <c r="E11" s="34"/>
      <c r="F11" s="135"/>
      <c r="G11" s="135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20" t="s">
        <v>78</v>
      </c>
      <c r="B12" s="21" t="s">
        <v>104</v>
      </c>
      <c r="C12" s="27" t="s">
        <v>105</v>
      </c>
      <c r="D12" s="20"/>
      <c r="E12" s="26"/>
      <c r="F12" s="131"/>
      <c r="G12" s="131"/>
    </row>
    <row r="13" spans="1:19" s="17" customFormat="1" ht="24.75" thickBot="1">
      <c r="A13" s="18">
        <v>3</v>
      </c>
      <c r="B13" s="18" t="s">
        <v>106</v>
      </c>
      <c r="C13" s="33" t="s">
        <v>107</v>
      </c>
      <c r="D13" s="18" t="s">
        <v>0</v>
      </c>
      <c r="E13" s="54">
        <v>158.72</v>
      </c>
      <c r="F13" s="128"/>
      <c r="G13" s="12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0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I18" sqref="I18"/>
    </sheetView>
  </sheetViews>
  <sheetFormatPr defaultRowHeight="14.25"/>
  <cols>
    <col min="1" max="1" width="8.875" style="187" customWidth="1"/>
    <col min="2" max="2" width="14.5" style="188" customWidth="1"/>
    <col min="3" max="3" width="15.75" style="187" customWidth="1"/>
    <col min="4" max="4" width="7.25" style="2" customWidth="1"/>
    <col min="5" max="5" width="17" style="2" customWidth="1"/>
    <col min="6" max="6" width="26" style="2" customWidth="1"/>
  </cols>
  <sheetData>
    <row r="1" spans="1:9" ht="44.25" customHeight="1" thickBot="1">
      <c r="A1" s="203" t="s">
        <v>158</v>
      </c>
      <c r="B1" s="204"/>
      <c r="C1" s="204"/>
      <c r="D1" s="204"/>
      <c r="E1" s="204"/>
      <c r="F1" s="205"/>
    </row>
    <row r="2" spans="1:9" ht="30" customHeight="1" thickBot="1">
      <c r="A2" s="70" t="s">
        <v>159</v>
      </c>
      <c r="B2" s="77" t="s">
        <v>160</v>
      </c>
      <c r="C2" s="71" t="s">
        <v>167</v>
      </c>
      <c r="D2" s="72"/>
      <c r="E2" s="72"/>
      <c r="F2" s="73"/>
    </row>
    <row r="3" spans="1:9" ht="30" customHeight="1" thickBot="1">
      <c r="A3" s="177">
        <v>1</v>
      </c>
      <c r="B3" s="178">
        <v>3</v>
      </c>
      <c r="C3" s="179"/>
      <c r="D3" s="72"/>
      <c r="E3" s="72"/>
      <c r="F3" s="73"/>
    </row>
    <row r="4" spans="1:9" s="19" customFormat="1" ht="31.5" customHeight="1" thickBot="1">
      <c r="A4" s="177">
        <v>2</v>
      </c>
      <c r="B4" s="178">
        <v>4</v>
      </c>
      <c r="C4" s="179"/>
      <c r="D4" s="10"/>
      <c r="E4" s="36"/>
      <c r="F4" s="2"/>
      <c r="H4"/>
      <c r="I4"/>
    </row>
    <row r="5" spans="1:9" s="19" customFormat="1" ht="31.5" customHeight="1" thickBot="1">
      <c r="A5" s="177">
        <v>3</v>
      </c>
      <c r="B5" s="180">
        <v>5</v>
      </c>
      <c r="C5" s="181"/>
      <c r="D5" s="48"/>
      <c r="E5" s="48"/>
      <c r="F5" s="48"/>
      <c r="H5"/>
      <c r="I5"/>
    </row>
    <row r="6" spans="1:9" ht="41.25" customHeight="1" thickBot="1">
      <c r="A6" s="177">
        <v>4</v>
      </c>
      <c r="B6" s="178">
        <v>6</v>
      </c>
      <c r="C6" s="177"/>
      <c r="F6" s="1"/>
    </row>
    <row r="7" spans="1:9" ht="31.5" customHeight="1" thickBot="1">
      <c r="A7" s="177">
        <v>5</v>
      </c>
      <c r="B7" s="178">
        <v>8</v>
      </c>
      <c r="C7" s="177"/>
      <c r="F7" s="1"/>
      <c r="H7" s="35"/>
      <c r="I7" s="4"/>
    </row>
    <row r="8" spans="1:9" ht="31.5" customHeight="1" thickBot="1">
      <c r="A8" s="177">
        <v>6</v>
      </c>
      <c r="B8" s="182">
        <v>10</v>
      </c>
      <c r="C8" s="183"/>
    </row>
    <row r="9" spans="1:9" ht="31.5" customHeight="1" thickBot="1">
      <c r="A9" s="177">
        <v>7</v>
      </c>
      <c r="B9" s="182">
        <v>11</v>
      </c>
      <c r="C9" s="183"/>
    </row>
    <row r="10" spans="1:9" ht="31.5" customHeight="1" thickBot="1">
      <c r="A10" s="177">
        <v>8</v>
      </c>
      <c r="B10" s="182">
        <v>13</v>
      </c>
      <c r="C10" s="183"/>
    </row>
    <row r="11" spans="1:9" ht="31.5" customHeight="1" thickBot="1">
      <c r="A11" s="177">
        <v>9</v>
      </c>
      <c r="B11" s="182">
        <v>14</v>
      </c>
      <c r="C11" s="183"/>
    </row>
    <row r="12" spans="1:9" ht="31.5" customHeight="1" thickBot="1">
      <c r="A12" s="177">
        <v>10</v>
      </c>
      <c r="B12" s="182">
        <v>15</v>
      </c>
      <c r="C12" s="183"/>
    </row>
    <row r="13" spans="1:9" ht="31.5" customHeight="1" thickBot="1">
      <c r="A13" s="177">
        <v>11</v>
      </c>
      <c r="B13" s="182">
        <v>17</v>
      </c>
      <c r="C13" s="183"/>
    </row>
    <row r="14" spans="1:9" ht="31.5" customHeight="1" thickBot="1">
      <c r="A14" s="177">
        <v>12</v>
      </c>
      <c r="B14" s="182" t="s">
        <v>166</v>
      </c>
      <c r="C14" s="183"/>
    </row>
    <row r="15" spans="1:9" ht="31.5" customHeight="1" thickBot="1">
      <c r="A15" s="177">
        <v>13</v>
      </c>
      <c r="B15" s="182">
        <v>18</v>
      </c>
      <c r="C15" s="183"/>
    </row>
    <row r="16" spans="1:9" ht="31.5" customHeight="1" thickBot="1">
      <c r="A16" s="177">
        <v>14</v>
      </c>
      <c r="B16" s="182">
        <v>20</v>
      </c>
      <c r="C16" s="183"/>
    </row>
    <row r="17" spans="1:6" ht="31.5" customHeight="1" thickBot="1">
      <c r="A17" s="177">
        <v>15</v>
      </c>
      <c r="B17" s="182">
        <v>21</v>
      </c>
      <c r="C17" s="183"/>
    </row>
    <row r="18" spans="1:6" ht="31.5" customHeight="1" thickBot="1">
      <c r="A18" s="177">
        <v>16</v>
      </c>
      <c r="B18" s="182">
        <v>22</v>
      </c>
      <c r="C18" s="183"/>
    </row>
    <row r="19" spans="1:6" ht="31.5" customHeight="1" thickBot="1">
      <c r="A19" s="177">
        <v>17</v>
      </c>
      <c r="B19" s="182">
        <v>23</v>
      </c>
      <c r="C19" s="183"/>
    </row>
    <row r="20" spans="1:6" ht="31.5" customHeight="1" thickBot="1">
      <c r="A20" s="177">
        <v>18</v>
      </c>
      <c r="B20" s="182">
        <v>24</v>
      </c>
      <c r="C20" s="183"/>
    </row>
    <row r="21" spans="1:6" ht="31.5" customHeight="1" thickBot="1">
      <c r="A21" s="184"/>
      <c r="B21" s="185" t="s">
        <v>161</v>
      </c>
      <c r="C21" s="186"/>
    </row>
    <row r="22" spans="1:6" ht="31.5" customHeight="1" thickBot="1">
      <c r="B22" s="185" t="s">
        <v>162</v>
      </c>
      <c r="C22" s="186"/>
    </row>
    <row r="23" spans="1:6" ht="31.5" customHeight="1" thickBot="1">
      <c r="B23" s="185" t="s">
        <v>163</v>
      </c>
      <c r="C23" s="186"/>
    </row>
    <row r="24" spans="1:6" ht="31.5" customHeight="1"/>
    <row r="26" spans="1:6">
      <c r="A26" s="202" t="s">
        <v>164</v>
      </c>
      <c r="B26" s="202"/>
      <c r="C26" s="202"/>
      <c r="D26" s="202"/>
      <c r="E26" s="202"/>
      <c r="F26" s="202"/>
    </row>
    <row r="27" spans="1:6">
      <c r="A27" s="202"/>
      <c r="B27" s="202"/>
      <c r="C27" s="202"/>
      <c r="D27" s="202"/>
      <c r="E27" s="202"/>
      <c r="F27" s="202"/>
    </row>
    <row r="28" spans="1:6">
      <c r="F28"/>
    </row>
    <row r="29" spans="1:6" ht="127.5">
      <c r="A29" s="189" t="s">
        <v>165</v>
      </c>
      <c r="B29" s="190"/>
      <c r="C29" s="191"/>
      <c r="D29" s="76"/>
      <c r="E29" s="76"/>
      <c r="F29" s="35"/>
    </row>
  </sheetData>
  <sheetProtection selectLockedCells="1" selectUnlockedCells="1"/>
  <mergeCells count="2">
    <mergeCell ref="A26:F27"/>
    <mergeCell ref="A1:F1"/>
  </mergeCells>
  <pageMargins left="0.78749999999999998" right="0.2361111111111111" top="0.59027777777777779" bottom="0.74791666666666667" header="0.51180555555555551" footer="0.51180555555555551"/>
  <pageSetup paperSize="9" scale="95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topLeftCell="A10" workbookViewId="0">
      <selection activeCell="M4" sqref="M4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8.25" style="1" customWidth="1"/>
    <col min="6" max="6" width="11.375" customWidth="1"/>
    <col min="7" max="7" width="11.125" customWidth="1"/>
  </cols>
  <sheetData>
    <row r="1" spans="1:19" ht="77.25" customHeight="1" thickBot="1">
      <c r="A1" s="216" t="s">
        <v>178</v>
      </c>
      <c r="B1" s="217"/>
      <c r="C1" s="217"/>
      <c r="D1" s="217"/>
      <c r="E1" s="217"/>
      <c r="F1" s="217"/>
      <c r="G1" s="217"/>
    </row>
    <row r="2" spans="1:19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19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19" s="16" customFormat="1" ht="24.75" customHeight="1" thickBot="1">
      <c r="A4" s="210"/>
      <c r="B4" s="211"/>
      <c r="C4" s="211"/>
      <c r="D4" s="167" t="s">
        <v>5</v>
      </c>
      <c r="E4" s="84" t="s">
        <v>4</v>
      </c>
      <c r="F4" s="84" t="s">
        <v>168</v>
      </c>
      <c r="G4" s="84" t="s">
        <v>169</v>
      </c>
    </row>
    <row r="5" spans="1:19" ht="16.5" customHeight="1" thickBot="1">
      <c r="A5" s="213" t="s">
        <v>80</v>
      </c>
      <c r="B5" s="214"/>
      <c r="C5" s="214"/>
      <c r="D5" s="214"/>
      <c r="E5" s="214"/>
      <c r="F5" s="214"/>
      <c r="G5" s="215"/>
      <c r="H5" s="7"/>
    </row>
    <row r="6" spans="1:19" s="15" customFormat="1" ht="32.25" customHeight="1" thickBot="1">
      <c r="A6" s="139" t="s">
        <v>85</v>
      </c>
      <c r="B6" s="139" t="s">
        <v>10</v>
      </c>
      <c r="C6" s="170" t="s">
        <v>3</v>
      </c>
      <c r="D6" s="141"/>
      <c r="E6" s="142"/>
      <c r="F6" s="142"/>
      <c r="G6" s="142"/>
    </row>
    <row r="7" spans="1:19" s="17" customFormat="1" ht="54.75" customHeight="1" thickBot="1">
      <c r="A7" s="143" t="s">
        <v>70</v>
      </c>
      <c r="B7" s="144" t="s">
        <v>97</v>
      </c>
      <c r="C7" s="171" t="s">
        <v>12</v>
      </c>
      <c r="D7" s="146"/>
      <c r="E7" s="147"/>
      <c r="F7" s="147"/>
      <c r="G7" s="147"/>
    </row>
    <row r="8" spans="1:19" s="17" customFormat="1" ht="32.25" customHeight="1" thickBot="1">
      <c r="A8" s="148">
        <v>1</v>
      </c>
      <c r="B8" s="148" t="s">
        <v>99</v>
      </c>
      <c r="C8" s="172" t="s">
        <v>98</v>
      </c>
      <c r="D8" s="148" t="s">
        <v>2</v>
      </c>
      <c r="E8" s="150">
        <v>1.04</v>
      </c>
      <c r="F8" s="128"/>
      <c r="G8" s="129"/>
    </row>
    <row r="9" spans="1:19" s="17" customFormat="1" ht="51.75" customHeight="1" thickBot="1">
      <c r="A9" s="151">
        <v>4</v>
      </c>
      <c r="B9" s="141" t="s">
        <v>94</v>
      </c>
      <c r="C9" s="173" t="s">
        <v>23</v>
      </c>
      <c r="D9" s="153"/>
      <c r="E9" s="132"/>
      <c r="F9" s="132"/>
      <c r="G9" s="132"/>
      <c r="H9"/>
    </row>
    <row r="10" spans="1:19" s="17" customFormat="1" ht="36.75" thickBot="1">
      <c r="A10" s="148">
        <v>2</v>
      </c>
      <c r="B10" s="148" t="s">
        <v>100</v>
      </c>
      <c r="C10" s="174" t="s">
        <v>102</v>
      </c>
      <c r="D10" s="148" t="s">
        <v>88</v>
      </c>
      <c r="E10" s="150">
        <v>3840.6</v>
      </c>
      <c r="F10" s="128"/>
      <c r="G10" s="128"/>
    </row>
    <row r="11" spans="1:19" s="17" customFormat="1" ht="51.75" customHeight="1" thickBot="1">
      <c r="A11" s="151">
        <v>5</v>
      </c>
      <c r="B11" s="141" t="s">
        <v>96</v>
      </c>
      <c r="C11" s="173" t="s">
        <v>95</v>
      </c>
      <c r="D11" s="151"/>
      <c r="E11" s="135"/>
      <c r="F11" s="135"/>
      <c r="G11" s="135"/>
      <c r="O11" s="148">
        <v>27</v>
      </c>
      <c r="P11" s="148" t="s">
        <v>101</v>
      </c>
      <c r="Q11" s="175" t="s">
        <v>103</v>
      </c>
      <c r="R11" s="148" t="s">
        <v>87</v>
      </c>
      <c r="S11" s="176">
        <f>8756*0.12</f>
        <v>1050.72</v>
      </c>
    </row>
    <row r="12" spans="1:19" s="17" customFormat="1" ht="72.75" thickBot="1">
      <c r="A12" s="143" t="s">
        <v>78</v>
      </c>
      <c r="B12" s="144" t="s">
        <v>104</v>
      </c>
      <c r="C12" s="27" t="s">
        <v>105</v>
      </c>
      <c r="D12" s="143"/>
      <c r="E12" s="131"/>
      <c r="F12" s="131"/>
      <c r="G12" s="131"/>
    </row>
    <row r="13" spans="1:19" s="17" customFormat="1" ht="24.75" thickBot="1">
      <c r="A13" s="148">
        <v>3</v>
      </c>
      <c r="B13" s="148" t="s">
        <v>106</v>
      </c>
      <c r="C13" s="175" t="s">
        <v>107</v>
      </c>
      <c r="D13" s="148" t="s">
        <v>0</v>
      </c>
      <c r="E13" s="150">
        <v>307.25</v>
      </c>
      <c r="F13" s="128"/>
      <c r="G13" s="128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6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A18" sqref="A18:XFD20"/>
    </sheetView>
  </sheetViews>
  <sheetFormatPr defaultRowHeight="14.25"/>
  <cols>
    <col min="1" max="1" width="4.625" style="2" customWidth="1"/>
    <col min="2" max="2" width="15.875" style="2" customWidth="1"/>
    <col min="3" max="3" width="35.625" style="2" customWidth="1"/>
    <col min="4" max="4" width="9.25" style="2" customWidth="1"/>
    <col min="5" max="5" width="11.75" style="1" customWidth="1"/>
    <col min="6" max="6" width="11.375" customWidth="1"/>
  </cols>
  <sheetData>
    <row r="1" spans="1:19" ht="72" customHeight="1" thickBot="1">
      <c r="A1" s="206" t="s">
        <v>171</v>
      </c>
      <c r="B1" s="207"/>
      <c r="C1" s="207"/>
      <c r="D1" s="207"/>
      <c r="E1" s="207"/>
      <c r="F1" s="207"/>
      <c r="G1" s="208"/>
    </row>
    <row r="2" spans="1:19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19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19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19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19" s="15" customFormat="1" ht="32.25" customHeight="1" thickBot="1">
      <c r="A6" s="85" t="s">
        <v>85</v>
      </c>
      <c r="B6" s="85" t="s">
        <v>10</v>
      </c>
      <c r="C6" s="86" t="s">
        <v>3</v>
      </c>
      <c r="D6" s="87"/>
      <c r="E6" s="88"/>
      <c r="F6" s="88"/>
      <c r="G6" s="88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21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0.59</v>
      </c>
      <c r="F8" s="80"/>
      <c r="G8" s="81"/>
    </row>
    <row r="9" spans="1:19" s="17" customFormat="1" ht="51.75" customHeight="1" thickBot="1">
      <c r="A9" s="20" t="s">
        <v>71</v>
      </c>
      <c r="B9" s="21" t="s">
        <v>109</v>
      </c>
      <c r="C9" s="51" t="s">
        <v>110</v>
      </c>
      <c r="D9" s="52"/>
      <c r="E9" s="26"/>
      <c r="F9" s="26"/>
      <c r="G9" s="26"/>
      <c r="H9"/>
    </row>
    <row r="10" spans="1:19" s="17" customFormat="1" ht="29.25" customHeight="1" thickBot="1">
      <c r="A10" s="18">
        <v>2</v>
      </c>
      <c r="B10" s="18" t="s">
        <v>111</v>
      </c>
      <c r="C10" s="53" t="s">
        <v>112</v>
      </c>
      <c r="D10" s="18" t="s">
        <v>113</v>
      </c>
      <c r="E10" s="55">
        <v>2</v>
      </c>
      <c r="F10" s="80"/>
      <c r="G10" s="80"/>
    </row>
    <row r="11" spans="1:19" s="17" customFormat="1" ht="64.5" customHeight="1" thickBot="1">
      <c r="A11" s="28">
        <v>4</v>
      </c>
      <c r="B11" s="13" t="s">
        <v>94</v>
      </c>
      <c r="C11" s="30" t="s">
        <v>23</v>
      </c>
      <c r="D11" s="31"/>
      <c r="E11" s="32"/>
      <c r="F11" s="32"/>
      <c r="G11" s="32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36.75" thickBot="1">
      <c r="A12" s="18">
        <v>3</v>
      </c>
      <c r="B12" s="18" t="s">
        <v>100</v>
      </c>
      <c r="C12" s="29" t="s">
        <v>102</v>
      </c>
      <c r="D12" s="18" t="s">
        <v>88</v>
      </c>
      <c r="E12" s="54">
        <v>2171.9</v>
      </c>
      <c r="F12" s="80"/>
      <c r="G12" s="80"/>
    </row>
    <row r="13" spans="1:19" ht="60.75" thickBot="1">
      <c r="A13" s="20" t="s">
        <v>76</v>
      </c>
      <c r="B13" s="21" t="s">
        <v>26</v>
      </c>
      <c r="C13" s="27" t="s">
        <v>27</v>
      </c>
      <c r="D13" s="20"/>
      <c r="E13" s="26"/>
      <c r="F13" s="26"/>
      <c r="G13" s="26"/>
    </row>
    <row r="14" spans="1:19" ht="24.75" thickBot="1">
      <c r="A14" s="18">
        <v>4</v>
      </c>
      <c r="B14" s="18" t="s">
        <v>101</v>
      </c>
      <c r="C14" s="33" t="s">
        <v>108</v>
      </c>
      <c r="D14" s="18" t="s">
        <v>87</v>
      </c>
      <c r="E14" s="54">
        <f>E12*0.15</f>
        <v>325.78500000000003</v>
      </c>
      <c r="F14" s="82"/>
      <c r="G14" s="82"/>
    </row>
    <row r="15" spans="1:19" ht="48.75" thickBot="1">
      <c r="A15" s="28">
        <v>5</v>
      </c>
      <c r="B15" s="13" t="s">
        <v>96</v>
      </c>
      <c r="C15" s="30" t="s">
        <v>95</v>
      </c>
      <c r="D15" s="28"/>
      <c r="E15" s="34"/>
      <c r="F15" s="34"/>
      <c r="G15" s="34"/>
    </row>
    <row r="16" spans="1:19" ht="72.75" thickBot="1">
      <c r="A16" s="20" t="s">
        <v>78</v>
      </c>
      <c r="B16" s="21" t="s">
        <v>104</v>
      </c>
      <c r="C16" s="27" t="s">
        <v>105</v>
      </c>
      <c r="D16" s="20"/>
      <c r="E16" s="26"/>
      <c r="F16" s="26"/>
      <c r="G16" s="26"/>
    </row>
    <row r="17" spans="1:7" ht="24.75" thickBot="1">
      <c r="A17" s="18">
        <v>5</v>
      </c>
      <c r="B17" s="18" t="s">
        <v>106</v>
      </c>
      <c r="C17" s="33" t="s">
        <v>107</v>
      </c>
      <c r="D17" s="18" t="s">
        <v>0</v>
      </c>
      <c r="E17" s="54">
        <v>165.2</v>
      </c>
      <c r="F17" s="82"/>
      <c r="G17" s="82"/>
    </row>
    <row r="18" spans="1:7" ht="15" thickBot="1">
      <c r="A18"/>
      <c r="B18"/>
      <c r="C18"/>
      <c r="D18"/>
      <c r="E18"/>
      <c r="F18" s="74" t="s">
        <v>161</v>
      </c>
      <c r="G18" s="75"/>
    </row>
    <row r="19" spans="1:7" ht="15" thickBot="1">
      <c r="A19"/>
      <c r="B19"/>
      <c r="C19"/>
      <c r="D19"/>
      <c r="E19"/>
      <c r="F19" s="74" t="s">
        <v>162</v>
      </c>
      <c r="G19" s="75"/>
    </row>
    <row r="20" spans="1:7" ht="15" thickBot="1">
      <c r="A20"/>
      <c r="B20"/>
      <c r="C20"/>
      <c r="D20"/>
      <c r="E20"/>
      <c r="F20" s="74" t="s">
        <v>163</v>
      </c>
      <c r="G20" s="75"/>
    </row>
  </sheetData>
  <sheetProtection selectLockedCells="1" selectUnlockedCells="1"/>
  <mergeCells count="7">
    <mergeCell ref="A1:G1"/>
    <mergeCell ref="A5:G5"/>
    <mergeCell ref="A3:A4"/>
    <mergeCell ref="B3:B4"/>
    <mergeCell ref="C3:C4"/>
    <mergeCell ref="D3:E3"/>
    <mergeCell ref="A2:G2"/>
  </mergeCells>
  <pageMargins left="0.78749999999999998" right="0.2361111111111111" top="0.59027777777777779" bottom="0.74791666666666667" header="0.51180555555555551" footer="0.51180555555555551"/>
  <pageSetup paperSize="9" scale="87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sqref="A1:G16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2" style="1" customWidth="1"/>
    <col min="6" max="6" width="12.25" customWidth="1"/>
  </cols>
  <sheetData>
    <row r="1" spans="1:19" ht="62.25" customHeight="1" thickBot="1">
      <c r="A1" s="221" t="s">
        <v>172</v>
      </c>
      <c r="B1" s="222"/>
      <c r="C1" s="222"/>
      <c r="D1" s="222"/>
      <c r="E1" s="222"/>
      <c r="F1" s="222"/>
      <c r="G1" s="223"/>
    </row>
    <row r="2" spans="1:19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19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19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19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1.1299999999999999</v>
      </c>
      <c r="F8" s="80"/>
      <c r="G8" s="81"/>
    </row>
    <row r="9" spans="1:19" s="17" customFormat="1" ht="51.75" customHeight="1" thickBot="1">
      <c r="A9" s="28">
        <v>4</v>
      </c>
      <c r="B9" s="13" t="s">
        <v>94</v>
      </c>
      <c r="C9" s="30" t="s">
        <v>23</v>
      </c>
      <c r="D9" s="31"/>
      <c r="E9" s="32"/>
      <c r="F9" s="32"/>
      <c r="G9" s="32"/>
      <c r="H9"/>
    </row>
    <row r="10" spans="1:19" s="17" customFormat="1" ht="36.75" thickBot="1">
      <c r="A10" s="18">
        <v>2</v>
      </c>
      <c r="B10" s="18" t="s">
        <v>100</v>
      </c>
      <c r="C10" s="29" t="s">
        <v>102</v>
      </c>
      <c r="D10" s="18" t="s">
        <v>88</v>
      </c>
      <c r="E10" s="54">
        <v>4181</v>
      </c>
      <c r="F10" s="80"/>
      <c r="G10" s="80"/>
    </row>
    <row r="11" spans="1:19" s="17" customFormat="1" ht="51.75" customHeight="1" thickBot="1">
      <c r="A11" s="28">
        <v>5</v>
      </c>
      <c r="B11" s="13" t="s">
        <v>96</v>
      </c>
      <c r="C11" s="30" t="s">
        <v>95</v>
      </c>
      <c r="D11" s="28"/>
      <c r="E11" s="34"/>
      <c r="F11" s="34"/>
      <c r="G11" s="34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s="17" customFormat="1" ht="72.75" thickBot="1">
      <c r="A12" s="20" t="s">
        <v>78</v>
      </c>
      <c r="B12" s="21" t="s">
        <v>104</v>
      </c>
      <c r="C12" s="27" t="s">
        <v>105</v>
      </c>
      <c r="D12" s="20"/>
      <c r="E12" s="26"/>
      <c r="F12" s="26"/>
      <c r="G12" s="26"/>
    </row>
    <row r="13" spans="1:19" s="17" customFormat="1" ht="24.75" thickBot="1">
      <c r="A13" s="18">
        <v>3</v>
      </c>
      <c r="B13" s="18" t="s">
        <v>106</v>
      </c>
      <c r="C13" s="33" t="s">
        <v>107</v>
      </c>
      <c r="D13" s="18" t="s">
        <v>0</v>
      </c>
      <c r="E13" s="54">
        <v>334.48</v>
      </c>
      <c r="F13" s="80"/>
      <c r="G13" s="80"/>
    </row>
    <row r="14" spans="1:19" ht="15" thickBot="1">
      <c r="A14"/>
      <c r="B14"/>
      <c r="C14"/>
      <c r="D14"/>
      <c r="E14"/>
      <c r="F14" s="74" t="s">
        <v>161</v>
      </c>
      <c r="G14" s="75"/>
    </row>
    <row r="15" spans="1:19" ht="15" thickBot="1">
      <c r="A15"/>
      <c r="B15"/>
      <c r="C15"/>
      <c r="D15"/>
      <c r="E15"/>
      <c r="F15" s="74" t="s">
        <v>162</v>
      </c>
      <c r="G15" s="75"/>
    </row>
    <row r="16" spans="1:19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4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4" workbookViewId="0">
      <selection activeCell="I31" sqref="I31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6.875" style="2" customWidth="1"/>
    <col min="5" max="5" width="13.625" style="1" customWidth="1"/>
    <col min="6" max="6" width="10.125" customWidth="1"/>
    <col min="7" max="7" width="12.75" customWidth="1"/>
  </cols>
  <sheetData>
    <row r="1" spans="1:19" ht="69" customHeight="1" thickBot="1">
      <c r="A1" s="206" t="s">
        <v>114</v>
      </c>
      <c r="B1" s="207"/>
      <c r="C1" s="207"/>
      <c r="D1" s="207"/>
      <c r="E1" s="207"/>
      <c r="F1" s="207"/>
      <c r="G1" s="208"/>
    </row>
    <row r="2" spans="1:19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19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19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19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1.23</v>
      </c>
      <c r="F8" s="80"/>
      <c r="G8" s="81"/>
    </row>
    <row r="9" spans="1:19" s="17" customFormat="1" ht="51.75" customHeight="1" thickBot="1">
      <c r="A9" s="28">
        <v>2</v>
      </c>
      <c r="B9" s="11" t="s">
        <v>62</v>
      </c>
      <c r="C9" s="12" t="s">
        <v>17</v>
      </c>
      <c r="D9" s="57"/>
      <c r="E9" s="58"/>
      <c r="F9" s="58"/>
      <c r="G9" s="58"/>
      <c r="H9"/>
    </row>
    <row r="10" spans="1:19" s="17" customFormat="1" ht="24.75" thickBot="1">
      <c r="A10" s="20" t="s">
        <v>73</v>
      </c>
      <c r="B10" s="21" t="s">
        <v>115</v>
      </c>
      <c r="C10" s="27" t="s">
        <v>116</v>
      </c>
      <c r="D10" s="20"/>
      <c r="E10" s="26"/>
      <c r="F10" s="26"/>
      <c r="G10" s="26"/>
    </row>
    <row r="11" spans="1:19" s="17" customFormat="1" ht="51.75" customHeight="1" thickBot="1">
      <c r="A11" s="18">
        <v>2</v>
      </c>
      <c r="B11" s="18" t="s">
        <v>117</v>
      </c>
      <c r="C11" s="29" t="s">
        <v>118</v>
      </c>
      <c r="D11" s="18" t="s">
        <v>0</v>
      </c>
      <c r="E11" s="54">
        <v>25.97</v>
      </c>
      <c r="F11" s="80"/>
      <c r="G11" s="80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28">
        <v>4</v>
      </c>
      <c r="B12" s="13" t="s">
        <v>94</v>
      </c>
      <c r="C12" s="30" t="s">
        <v>23</v>
      </c>
      <c r="D12" s="31"/>
      <c r="E12" s="32"/>
      <c r="F12" s="32"/>
      <c r="G12" s="32"/>
    </row>
    <row r="13" spans="1:19" ht="60.75" thickBot="1">
      <c r="A13" s="20" t="s">
        <v>75</v>
      </c>
      <c r="B13" s="21" t="s">
        <v>119</v>
      </c>
      <c r="C13" s="27" t="s">
        <v>25</v>
      </c>
      <c r="D13" s="59"/>
      <c r="E13" s="60"/>
      <c r="F13" s="60"/>
      <c r="G13" s="60"/>
    </row>
    <row r="14" spans="1:19" ht="36.75" thickBot="1">
      <c r="A14" s="18">
        <v>3</v>
      </c>
      <c r="B14" s="18" t="s">
        <v>100</v>
      </c>
      <c r="C14" s="29" t="s">
        <v>102</v>
      </c>
      <c r="D14" s="18" t="s">
        <v>88</v>
      </c>
      <c r="E14" s="54">
        <v>4612.5</v>
      </c>
      <c r="F14" s="82"/>
      <c r="G14" s="82"/>
    </row>
    <row r="15" spans="1:19" ht="33.75" customHeight="1" thickBot="1">
      <c r="A15" s="18">
        <v>4</v>
      </c>
      <c r="B15" s="18" t="s">
        <v>101</v>
      </c>
      <c r="C15" s="33" t="s">
        <v>108</v>
      </c>
      <c r="D15" s="18" t="s">
        <v>87</v>
      </c>
      <c r="E15" s="54">
        <v>7.49</v>
      </c>
      <c r="F15" s="82"/>
      <c r="G15" s="82"/>
    </row>
    <row r="16" spans="1:19" ht="36.75" thickBot="1">
      <c r="A16" s="18">
        <v>5</v>
      </c>
      <c r="B16" s="18" t="s">
        <v>120</v>
      </c>
      <c r="C16" s="29" t="s">
        <v>121</v>
      </c>
      <c r="D16" s="18" t="s">
        <v>87</v>
      </c>
      <c r="E16" s="54">
        <v>7.09</v>
      </c>
      <c r="F16" s="82"/>
      <c r="G16" s="82"/>
    </row>
    <row r="17" spans="1:7" ht="60.75" thickBot="1">
      <c r="A17" s="20" t="s">
        <v>76</v>
      </c>
      <c r="B17" s="21" t="s">
        <v>26</v>
      </c>
      <c r="C17" s="27" t="s">
        <v>27</v>
      </c>
      <c r="D17" s="20"/>
      <c r="E17" s="26"/>
      <c r="F17" s="26"/>
      <c r="G17" s="26"/>
    </row>
    <row r="18" spans="1:7" ht="36.75" thickBot="1">
      <c r="A18" s="18">
        <v>6</v>
      </c>
      <c r="B18" s="18" t="s">
        <v>101</v>
      </c>
      <c r="C18" s="33" t="s">
        <v>122</v>
      </c>
      <c r="D18" s="18" t="s">
        <v>87</v>
      </c>
      <c r="E18" s="54">
        <v>4.62</v>
      </c>
      <c r="F18" s="82"/>
      <c r="G18" s="82"/>
    </row>
    <row r="19" spans="1:7" ht="48.75" thickBot="1">
      <c r="A19" s="28">
        <v>5</v>
      </c>
      <c r="B19" s="13" t="s">
        <v>96</v>
      </c>
      <c r="C19" s="30" t="s">
        <v>95</v>
      </c>
      <c r="D19" s="28"/>
      <c r="E19" s="34"/>
      <c r="F19" s="34"/>
      <c r="G19" s="34"/>
    </row>
    <row r="20" spans="1:7" ht="72.75" thickBot="1">
      <c r="A20" s="20" t="s">
        <v>78</v>
      </c>
      <c r="B20" s="21" t="s">
        <v>123</v>
      </c>
      <c r="C20" s="27" t="s">
        <v>124</v>
      </c>
      <c r="D20" s="20"/>
      <c r="E20" s="26"/>
      <c r="F20" s="26"/>
      <c r="G20" s="26"/>
    </row>
    <row r="21" spans="1:7" ht="48.75" thickBot="1">
      <c r="A21" s="18">
        <v>7</v>
      </c>
      <c r="B21" s="18" t="s">
        <v>125</v>
      </c>
      <c r="C21" s="33" t="s">
        <v>126</v>
      </c>
      <c r="D21" s="18" t="s">
        <v>88</v>
      </c>
      <c r="E21" s="54">
        <v>34.26</v>
      </c>
      <c r="F21" s="82"/>
      <c r="G21" s="82"/>
    </row>
    <row r="22" spans="1:7" ht="36.75" thickBot="1">
      <c r="A22" s="18">
        <v>8</v>
      </c>
      <c r="B22" s="18" t="s">
        <v>127</v>
      </c>
      <c r="C22" s="61" t="s">
        <v>128</v>
      </c>
      <c r="D22" s="18" t="s">
        <v>88</v>
      </c>
      <c r="E22" s="54">
        <v>34.26</v>
      </c>
      <c r="F22" s="82"/>
      <c r="G22" s="82"/>
    </row>
    <row r="23" spans="1:7" ht="72.75" thickBot="1">
      <c r="A23" s="20" t="s">
        <v>91</v>
      </c>
      <c r="B23" s="21" t="s">
        <v>129</v>
      </c>
      <c r="C23" s="51" t="s">
        <v>130</v>
      </c>
      <c r="D23" s="52"/>
      <c r="E23" s="26"/>
      <c r="F23" s="26"/>
      <c r="G23" s="26"/>
    </row>
    <row r="24" spans="1:7" ht="24.75" thickBot="1">
      <c r="A24" s="18">
        <v>9</v>
      </c>
      <c r="B24" s="18" t="s">
        <v>131</v>
      </c>
      <c r="C24" s="62" t="s">
        <v>132</v>
      </c>
      <c r="D24" s="18" t="s">
        <v>88</v>
      </c>
      <c r="E24" s="54">
        <v>32.200000000000003</v>
      </c>
      <c r="F24" s="82"/>
      <c r="G24" s="82"/>
    </row>
    <row r="25" spans="1:7" ht="24.75" thickBot="1">
      <c r="A25" s="18">
        <v>10</v>
      </c>
      <c r="B25" s="18" t="s">
        <v>133</v>
      </c>
      <c r="C25" s="61" t="s">
        <v>134</v>
      </c>
      <c r="D25" s="18" t="s">
        <v>88</v>
      </c>
      <c r="E25" s="54">
        <v>32.200000000000003</v>
      </c>
      <c r="F25" s="82"/>
      <c r="G25" s="82"/>
    </row>
    <row r="26" spans="1:7" ht="72.75" thickBot="1">
      <c r="A26" s="20" t="s">
        <v>78</v>
      </c>
      <c r="B26" s="21" t="s">
        <v>104</v>
      </c>
      <c r="C26" s="27" t="s">
        <v>105</v>
      </c>
      <c r="D26" s="20"/>
      <c r="E26" s="26"/>
      <c r="F26" s="26"/>
      <c r="G26" s="26"/>
    </row>
    <row r="27" spans="1:7" ht="24.75" thickBot="1">
      <c r="A27" s="18">
        <v>11</v>
      </c>
      <c r="B27" s="18" t="s">
        <v>106</v>
      </c>
      <c r="C27" s="33" t="s">
        <v>107</v>
      </c>
      <c r="D27" s="18" t="s">
        <v>0</v>
      </c>
      <c r="E27" s="54">
        <v>341.04</v>
      </c>
      <c r="F27" s="82"/>
      <c r="G27" s="82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7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3:A4"/>
    <mergeCell ref="B3:B4"/>
    <mergeCell ref="C3:C4"/>
    <mergeCell ref="D3:E3"/>
    <mergeCell ref="A2:G2"/>
  </mergeCells>
  <pageMargins left="0.78749999999999998" right="0.2361111111111111" top="0.59027777777777779" bottom="0.74791666666666667" header="0.51180555555555551" footer="0.51180555555555551"/>
  <pageSetup paperSize="9" scale="83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A25" workbookViewId="0">
      <selection activeCell="A28" sqref="A28:XFD31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8.875" style="1" customWidth="1"/>
    <col min="6" max="6" width="12.5" customWidth="1"/>
    <col min="7" max="7" width="10.625" customWidth="1"/>
  </cols>
  <sheetData>
    <row r="1" spans="1:19" ht="61.5" customHeight="1" thickBot="1">
      <c r="A1" s="206" t="s">
        <v>136</v>
      </c>
      <c r="B1" s="207"/>
      <c r="C1" s="207"/>
      <c r="D1" s="207"/>
      <c r="E1" s="207"/>
      <c r="F1" s="207"/>
      <c r="G1" s="208"/>
    </row>
    <row r="2" spans="1:19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19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19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19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19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19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19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1.1100000000000001</v>
      </c>
      <c r="F8" s="80"/>
      <c r="G8" s="81"/>
    </row>
    <row r="9" spans="1:19" s="17" customFormat="1" ht="51.75" customHeight="1" thickBot="1">
      <c r="A9" s="28">
        <v>2</v>
      </c>
      <c r="B9" s="11" t="s">
        <v>62</v>
      </c>
      <c r="C9" s="12" t="s">
        <v>17</v>
      </c>
      <c r="D9" s="57"/>
      <c r="E9" s="58"/>
      <c r="F9" s="58"/>
      <c r="G9" s="58"/>
      <c r="H9"/>
    </row>
    <row r="10" spans="1:19" s="17" customFormat="1" ht="24.75" thickBot="1">
      <c r="A10" s="20" t="s">
        <v>73</v>
      </c>
      <c r="B10" s="21" t="s">
        <v>115</v>
      </c>
      <c r="C10" s="27" t="s">
        <v>116</v>
      </c>
      <c r="D10" s="20"/>
      <c r="E10" s="26"/>
      <c r="F10" s="26"/>
      <c r="G10" s="26"/>
    </row>
    <row r="11" spans="1:19" s="17" customFormat="1" ht="51.75" customHeight="1" thickBot="1">
      <c r="A11" s="18">
        <v>2</v>
      </c>
      <c r="B11" s="18" t="s">
        <v>117</v>
      </c>
      <c r="C11" s="29" t="s">
        <v>118</v>
      </c>
      <c r="D11" s="18" t="s">
        <v>0</v>
      </c>
      <c r="E11" s="54">
        <f>50.127*0.52</f>
        <v>26.066040000000001</v>
      </c>
      <c r="F11" s="80"/>
      <c r="G11" s="80"/>
      <c r="O11" s="18">
        <v>27</v>
      </c>
      <c r="P11" s="18" t="s">
        <v>101</v>
      </c>
      <c r="Q11" s="33" t="s">
        <v>103</v>
      </c>
      <c r="R11" s="18" t="s">
        <v>87</v>
      </c>
      <c r="S11" s="49">
        <f>8756*0.12</f>
        <v>1050.72</v>
      </c>
    </row>
    <row r="12" spans="1:19" ht="48.75" thickBot="1">
      <c r="A12" s="28">
        <v>4</v>
      </c>
      <c r="B12" s="13" t="s">
        <v>94</v>
      </c>
      <c r="C12" s="30" t="s">
        <v>23</v>
      </c>
      <c r="D12" s="31"/>
      <c r="E12" s="32"/>
      <c r="F12" s="32"/>
      <c r="G12" s="32"/>
    </row>
    <row r="13" spans="1:19" ht="60.75" thickBot="1">
      <c r="A13" s="20" t="s">
        <v>75</v>
      </c>
      <c r="B13" s="21" t="s">
        <v>119</v>
      </c>
      <c r="C13" s="27" t="s">
        <v>25</v>
      </c>
      <c r="D13" s="59"/>
      <c r="E13" s="60"/>
      <c r="F13" s="60"/>
      <c r="G13" s="60"/>
    </row>
    <row r="14" spans="1:19" ht="36.75" thickBot="1">
      <c r="A14" s="18">
        <v>3</v>
      </c>
      <c r="B14" s="18" t="s">
        <v>100</v>
      </c>
      <c r="C14" s="29" t="s">
        <v>102</v>
      </c>
      <c r="D14" s="18" t="s">
        <v>88</v>
      </c>
      <c r="E14" s="54">
        <v>3867.5</v>
      </c>
      <c r="F14" s="82"/>
      <c r="G14" s="82"/>
    </row>
    <row r="15" spans="1:19" ht="67.5" customHeight="1" thickBot="1">
      <c r="A15" s="18">
        <v>4</v>
      </c>
      <c r="B15" s="18" t="s">
        <v>101</v>
      </c>
      <c r="C15" s="33" t="s">
        <v>137</v>
      </c>
      <c r="D15" s="18" t="s">
        <v>87</v>
      </c>
      <c r="E15" s="54">
        <f>577.5+7.52</f>
        <v>585.02</v>
      </c>
      <c r="F15" s="82"/>
      <c r="G15" s="82"/>
    </row>
    <row r="16" spans="1:19" ht="36.75" thickBot="1">
      <c r="A16" s="18">
        <v>5</v>
      </c>
      <c r="B16" s="18" t="s">
        <v>120</v>
      </c>
      <c r="C16" s="29" t="s">
        <v>121</v>
      </c>
      <c r="D16" s="18" t="s">
        <v>87</v>
      </c>
      <c r="E16" s="54">
        <f>E25*1.376*0.16</f>
        <v>7.1199744000000003</v>
      </c>
      <c r="F16" s="82"/>
      <c r="G16" s="82"/>
    </row>
    <row r="17" spans="1:7" ht="60.75" thickBot="1">
      <c r="A17" s="20" t="s">
        <v>76</v>
      </c>
      <c r="B17" s="21" t="s">
        <v>26</v>
      </c>
      <c r="C17" s="27" t="s">
        <v>27</v>
      </c>
      <c r="D17" s="20"/>
      <c r="E17" s="26"/>
      <c r="F17" s="26"/>
      <c r="G17" s="26"/>
    </row>
    <row r="18" spans="1:7" ht="36.75" thickBot="1">
      <c r="A18" s="18">
        <v>6</v>
      </c>
      <c r="B18" s="18" t="s">
        <v>101</v>
      </c>
      <c r="C18" s="33" t="s">
        <v>122</v>
      </c>
      <c r="D18" s="18" t="s">
        <v>87</v>
      </c>
      <c r="E18" s="54">
        <f>E25*1.195*0.12</f>
        <v>4.637556</v>
      </c>
      <c r="F18" s="82"/>
      <c r="G18" s="82"/>
    </row>
    <row r="19" spans="1:7" ht="48.75" thickBot="1">
      <c r="A19" s="28">
        <v>5</v>
      </c>
      <c r="B19" s="13" t="s">
        <v>96</v>
      </c>
      <c r="C19" s="30" t="s">
        <v>95</v>
      </c>
      <c r="D19" s="28"/>
      <c r="E19" s="34"/>
      <c r="F19" s="34"/>
      <c r="G19" s="34"/>
    </row>
    <row r="20" spans="1:7" ht="72.75" thickBot="1">
      <c r="A20" s="20" t="s">
        <v>78</v>
      </c>
      <c r="B20" s="21" t="s">
        <v>123</v>
      </c>
      <c r="C20" s="27" t="s">
        <v>124</v>
      </c>
      <c r="D20" s="20"/>
      <c r="E20" s="26"/>
      <c r="F20" s="26"/>
      <c r="G20" s="26"/>
    </row>
    <row r="21" spans="1:7" ht="48.75" thickBot="1">
      <c r="A21" s="18">
        <v>7</v>
      </c>
      <c r="B21" s="18" t="s">
        <v>125</v>
      </c>
      <c r="C21" s="33" t="s">
        <v>126</v>
      </c>
      <c r="D21" s="18" t="s">
        <v>88</v>
      </c>
      <c r="E21" s="54">
        <f>E25*1.063</f>
        <v>34.377420000000001</v>
      </c>
      <c r="F21" s="82"/>
      <c r="G21" s="82"/>
    </row>
    <row r="22" spans="1:7" ht="36.75" thickBot="1">
      <c r="A22" s="18">
        <v>8</v>
      </c>
      <c r="B22" s="18" t="s">
        <v>127</v>
      </c>
      <c r="C22" s="61" t="s">
        <v>128</v>
      </c>
      <c r="D22" s="18" t="s">
        <v>88</v>
      </c>
      <c r="E22" s="54">
        <f>E21</f>
        <v>34.377420000000001</v>
      </c>
      <c r="F22" s="82"/>
      <c r="G22" s="82"/>
    </row>
    <row r="23" spans="1:7" ht="72.75" thickBot="1">
      <c r="A23" s="20" t="s">
        <v>91</v>
      </c>
      <c r="B23" s="21" t="s">
        <v>129</v>
      </c>
      <c r="C23" s="51" t="s">
        <v>130</v>
      </c>
      <c r="D23" s="52"/>
      <c r="E23" s="26"/>
      <c r="F23" s="26"/>
      <c r="G23" s="26"/>
    </row>
    <row r="24" spans="1:7" ht="24.75" thickBot="1">
      <c r="A24" s="18">
        <v>9</v>
      </c>
      <c r="B24" s="18" t="s">
        <v>131</v>
      </c>
      <c r="C24" s="62" t="s">
        <v>132</v>
      </c>
      <c r="D24" s="18" t="s">
        <v>88</v>
      </c>
      <c r="E24" s="54">
        <v>32.340000000000003</v>
      </c>
      <c r="F24" s="82"/>
      <c r="G24" s="82"/>
    </row>
    <row r="25" spans="1:7" ht="24.75" thickBot="1">
      <c r="A25" s="18">
        <v>10</v>
      </c>
      <c r="B25" s="18" t="s">
        <v>133</v>
      </c>
      <c r="C25" s="61" t="s">
        <v>134</v>
      </c>
      <c r="D25" s="18" t="s">
        <v>88</v>
      </c>
      <c r="E25" s="54">
        <v>32.340000000000003</v>
      </c>
      <c r="F25" s="82"/>
      <c r="G25" s="82"/>
    </row>
    <row r="26" spans="1:7" ht="72.75" thickBot="1">
      <c r="A26" s="20" t="s">
        <v>78</v>
      </c>
      <c r="B26" s="21" t="s">
        <v>104</v>
      </c>
      <c r="C26" s="27" t="s">
        <v>105</v>
      </c>
      <c r="D26" s="20"/>
      <c r="E26" s="26"/>
      <c r="F26" s="26"/>
      <c r="G26" s="26"/>
    </row>
    <row r="27" spans="1:7" ht="24.75" thickBot="1">
      <c r="A27" s="18">
        <v>11</v>
      </c>
      <c r="B27" s="18" t="s">
        <v>106</v>
      </c>
      <c r="C27" s="33" t="s">
        <v>107</v>
      </c>
      <c r="D27" s="18" t="s">
        <v>0</v>
      </c>
      <c r="E27" s="54">
        <v>306.60000000000002</v>
      </c>
      <c r="F27" s="82"/>
      <c r="G27" s="82"/>
    </row>
    <row r="28" spans="1:7" s="17" customFormat="1" ht="51.75" customHeight="1" thickBot="1">
      <c r="A28" s="120">
        <v>6</v>
      </c>
      <c r="B28" s="108" t="s">
        <v>173</v>
      </c>
      <c r="C28" s="168" t="s">
        <v>141</v>
      </c>
      <c r="D28" s="120"/>
      <c r="E28" s="125"/>
      <c r="F28" s="125"/>
      <c r="G28" s="125"/>
    </row>
    <row r="29" spans="1:7" s="17" customFormat="1" ht="48.75" thickBot="1">
      <c r="A29" s="110" t="s">
        <v>78</v>
      </c>
      <c r="B29" s="111" t="s">
        <v>174</v>
      </c>
      <c r="C29" s="112" t="s">
        <v>141</v>
      </c>
      <c r="D29" s="110"/>
      <c r="E29" s="126"/>
      <c r="F29" s="126"/>
      <c r="G29" s="126"/>
    </row>
    <row r="30" spans="1:7" s="17" customFormat="1" ht="44.25" customHeight="1" thickBot="1">
      <c r="A30" s="115">
        <v>12</v>
      </c>
      <c r="B30" s="115" t="s">
        <v>175</v>
      </c>
      <c r="C30" s="116" t="s">
        <v>176</v>
      </c>
      <c r="D30" s="115" t="s">
        <v>144</v>
      </c>
      <c r="E30" s="117">
        <v>6</v>
      </c>
      <c r="F30" s="118"/>
      <c r="G30" s="118"/>
    </row>
    <row r="31" spans="1:7" s="17" customFormat="1" ht="71.25" customHeight="1" thickBot="1">
      <c r="A31" s="115">
        <v>13</v>
      </c>
      <c r="B31" s="115" t="s">
        <v>175</v>
      </c>
      <c r="C31" s="116" t="s">
        <v>177</v>
      </c>
      <c r="D31" s="115" t="s">
        <v>144</v>
      </c>
      <c r="E31" s="117">
        <v>2</v>
      </c>
      <c r="F31" s="169"/>
      <c r="G31" s="169"/>
    </row>
    <row r="32" spans="1:7" ht="15" thickBot="1">
      <c r="A32"/>
      <c r="B32"/>
      <c r="C32"/>
      <c r="D32"/>
      <c r="E32"/>
      <c r="F32" s="74" t="s">
        <v>161</v>
      </c>
      <c r="G32" s="75"/>
    </row>
    <row r="33" spans="1:7" ht="15" thickBot="1">
      <c r="A33"/>
      <c r="B33"/>
      <c r="C33"/>
      <c r="D33"/>
      <c r="E33"/>
      <c r="F33" s="74" t="s">
        <v>162</v>
      </c>
      <c r="G33" s="75"/>
    </row>
    <row r="34" spans="1:7" ht="15" thickBot="1">
      <c r="A34"/>
      <c r="B34"/>
      <c r="C34"/>
      <c r="D34"/>
      <c r="E34"/>
      <c r="F34" s="74" t="s">
        <v>163</v>
      </c>
      <c r="G34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C28" workbookViewId="0">
      <selection activeCell="C31" sqref="A31:XFD34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0.125" style="1" customWidth="1"/>
    <col min="6" max="6" width="12.25" customWidth="1"/>
  </cols>
  <sheetData>
    <row r="1" spans="1:8" ht="84" customHeight="1" thickBot="1">
      <c r="A1" s="206" t="s">
        <v>138</v>
      </c>
      <c r="B1" s="207"/>
      <c r="C1" s="207"/>
      <c r="D1" s="207"/>
      <c r="E1" s="207"/>
      <c r="F1" s="207"/>
      <c r="G1" s="208"/>
    </row>
    <row r="2" spans="1:8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8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8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8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8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8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8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89">
        <v>0.73</v>
      </c>
      <c r="F8" s="80"/>
      <c r="G8" s="81"/>
    </row>
    <row r="9" spans="1:8" s="17" customFormat="1" ht="51.75" customHeight="1" thickBot="1">
      <c r="A9" s="28">
        <v>2</v>
      </c>
      <c r="B9" s="11" t="s">
        <v>62</v>
      </c>
      <c r="C9" s="12" t="s">
        <v>17</v>
      </c>
      <c r="D9" s="57"/>
      <c r="E9" s="90"/>
      <c r="F9" s="58"/>
      <c r="G9" s="58"/>
      <c r="H9"/>
    </row>
    <row r="10" spans="1:8" s="17" customFormat="1" ht="24.75" thickBot="1">
      <c r="A10" s="20" t="s">
        <v>73</v>
      </c>
      <c r="B10" s="21" t="s">
        <v>115</v>
      </c>
      <c r="C10" s="27" t="s">
        <v>116</v>
      </c>
      <c r="D10" s="20"/>
      <c r="E10" s="91"/>
      <c r="F10" s="26"/>
      <c r="G10" s="26"/>
    </row>
    <row r="11" spans="1:8" s="17" customFormat="1" ht="51.75" customHeight="1" thickBot="1">
      <c r="A11" s="18">
        <v>2</v>
      </c>
      <c r="B11" s="18" t="s">
        <v>117</v>
      </c>
      <c r="C11" s="29" t="s">
        <v>118</v>
      </c>
      <c r="D11" s="18" t="s">
        <v>0</v>
      </c>
      <c r="E11" s="89">
        <f>37.77*1.55*0.52</f>
        <v>30.442620000000005</v>
      </c>
      <c r="F11" s="80"/>
      <c r="G11" s="80"/>
    </row>
    <row r="12" spans="1:8" ht="48.75" thickBot="1">
      <c r="A12" s="28">
        <v>4</v>
      </c>
      <c r="B12" s="13" t="s">
        <v>94</v>
      </c>
      <c r="C12" s="30" t="s">
        <v>23</v>
      </c>
      <c r="D12" s="31"/>
      <c r="E12" s="92"/>
      <c r="F12" s="32"/>
      <c r="G12" s="32"/>
    </row>
    <row r="13" spans="1:8" ht="60.75" thickBot="1">
      <c r="A13" s="20" t="s">
        <v>75</v>
      </c>
      <c r="B13" s="21" t="s">
        <v>119</v>
      </c>
      <c r="C13" s="27" t="s">
        <v>25</v>
      </c>
      <c r="D13" s="59"/>
      <c r="E13" s="93"/>
      <c r="F13" s="60"/>
      <c r="G13" s="60"/>
    </row>
    <row r="14" spans="1:8" ht="36.75" thickBot="1">
      <c r="A14" s="18">
        <v>3</v>
      </c>
      <c r="B14" s="18" t="s">
        <v>100</v>
      </c>
      <c r="C14" s="29" t="s">
        <v>102</v>
      </c>
      <c r="D14" s="18" t="s">
        <v>88</v>
      </c>
      <c r="E14" s="89">
        <v>2737.5</v>
      </c>
      <c r="F14" s="82"/>
      <c r="G14" s="82"/>
    </row>
    <row r="15" spans="1:8" ht="67.5" customHeight="1" thickBot="1">
      <c r="A15" s="18">
        <v>4</v>
      </c>
      <c r="B15" s="18" t="s">
        <v>101</v>
      </c>
      <c r="C15" s="33" t="s">
        <v>139</v>
      </c>
      <c r="D15" s="18" t="s">
        <v>87</v>
      </c>
      <c r="E15" s="89">
        <f>37.77*1.55*0.15</f>
        <v>8.7815250000000002</v>
      </c>
      <c r="F15" s="82"/>
      <c r="G15" s="82"/>
    </row>
    <row r="16" spans="1:8" ht="36.75" thickBot="1">
      <c r="A16" s="18">
        <v>5</v>
      </c>
      <c r="B16" s="18" t="s">
        <v>120</v>
      </c>
      <c r="C16" s="29" t="s">
        <v>121</v>
      </c>
      <c r="D16" s="18" t="s">
        <v>87</v>
      </c>
      <c r="E16" s="89">
        <f>37.77*1.376*0.16</f>
        <v>8.3154432000000007</v>
      </c>
      <c r="F16" s="82"/>
      <c r="G16" s="82"/>
    </row>
    <row r="17" spans="1:7" ht="60.75" thickBot="1">
      <c r="A17" s="20" t="s">
        <v>76</v>
      </c>
      <c r="B17" s="21" t="s">
        <v>26</v>
      </c>
      <c r="C17" s="27" t="s">
        <v>27</v>
      </c>
      <c r="D17" s="20"/>
      <c r="E17" s="91"/>
      <c r="F17" s="26"/>
      <c r="G17" s="26"/>
    </row>
    <row r="18" spans="1:7" ht="36.75" thickBot="1">
      <c r="A18" s="18">
        <v>6</v>
      </c>
      <c r="B18" s="18" t="s">
        <v>101</v>
      </c>
      <c r="C18" s="33" t="s">
        <v>122</v>
      </c>
      <c r="D18" s="18" t="s">
        <v>87</v>
      </c>
      <c r="E18" s="89">
        <f>37.77*1.195*0.12</f>
        <v>5.4162179999999998</v>
      </c>
      <c r="F18" s="82"/>
      <c r="G18" s="82"/>
    </row>
    <row r="19" spans="1:7" ht="48.75" thickBot="1">
      <c r="A19" s="28">
        <v>5</v>
      </c>
      <c r="B19" s="13" t="s">
        <v>96</v>
      </c>
      <c r="C19" s="30" t="s">
        <v>95</v>
      </c>
      <c r="D19" s="28"/>
      <c r="E19" s="94"/>
      <c r="F19" s="34"/>
      <c r="G19" s="34"/>
    </row>
    <row r="20" spans="1:7" ht="72.75" thickBot="1">
      <c r="A20" s="20" t="s">
        <v>78</v>
      </c>
      <c r="B20" s="21" t="s">
        <v>123</v>
      </c>
      <c r="C20" s="27" t="s">
        <v>124</v>
      </c>
      <c r="D20" s="20"/>
      <c r="E20" s="91"/>
      <c r="F20" s="26"/>
      <c r="G20" s="26"/>
    </row>
    <row r="21" spans="1:7" ht="48.75" thickBot="1">
      <c r="A21" s="18">
        <v>7</v>
      </c>
      <c r="B21" s="18" t="s">
        <v>125</v>
      </c>
      <c r="C21" s="33" t="s">
        <v>126</v>
      </c>
      <c r="D21" s="18" t="s">
        <v>88</v>
      </c>
      <c r="E21" s="89">
        <f>40.04</f>
        <v>40.04</v>
      </c>
      <c r="F21" s="82"/>
      <c r="G21" s="82"/>
    </row>
    <row r="22" spans="1:7" ht="36.75" thickBot="1">
      <c r="A22" s="18">
        <v>8</v>
      </c>
      <c r="B22" s="18" t="s">
        <v>127</v>
      </c>
      <c r="C22" s="61" t="s">
        <v>128</v>
      </c>
      <c r="D22" s="18" t="s">
        <v>88</v>
      </c>
      <c r="E22" s="89">
        <f>E25*1.06</f>
        <v>40.036200000000008</v>
      </c>
      <c r="F22" s="82"/>
      <c r="G22" s="82"/>
    </row>
    <row r="23" spans="1:7" ht="72.75" thickBot="1">
      <c r="A23" s="20" t="s">
        <v>91</v>
      </c>
      <c r="B23" s="21" t="s">
        <v>129</v>
      </c>
      <c r="C23" s="51" t="s">
        <v>130</v>
      </c>
      <c r="D23" s="52"/>
      <c r="E23" s="91"/>
      <c r="F23" s="26"/>
      <c r="G23" s="26"/>
    </row>
    <row r="24" spans="1:7" ht="24.75" thickBot="1">
      <c r="A24" s="18">
        <v>9</v>
      </c>
      <c r="B24" s="18" t="s">
        <v>131</v>
      </c>
      <c r="C24" s="62" t="s">
        <v>132</v>
      </c>
      <c r="D24" s="18" t="s">
        <v>88</v>
      </c>
      <c r="E24" s="89">
        <v>37.770000000000003</v>
      </c>
      <c r="F24" s="82"/>
      <c r="G24" s="82"/>
    </row>
    <row r="25" spans="1:7" ht="24.75" thickBot="1">
      <c r="A25" s="18">
        <v>10</v>
      </c>
      <c r="B25" s="18" t="s">
        <v>133</v>
      </c>
      <c r="C25" s="61" t="s">
        <v>134</v>
      </c>
      <c r="D25" s="18" t="s">
        <v>88</v>
      </c>
      <c r="E25" s="89">
        <v>37.770000000000003</v>
      </c>
      <c r="F25" s="82"/>
      <c r="G25" s="82"/>
    </row>
    <row r="26" spans="1:7" ht="72.75" thickBot="1">
      <c r="A26" s="20" t="s">
        <v>78</v>
      </c>
      <c r="B26" s="21" t="s">
        <v>104</v>
      </c>
      <c r="C26" s="27" t="s">
        <v>105</v>
      </c>
      <c r="D26" s="20"/>
      <c r="E26" s="91"/>
      <c r="F26" s="26"/>
      <c r="G26" s="26"/>
    </row>
    <row r="27" spans="1:7" ht="24.75" thickBot="1">
      <c r="A27" s="18">
        <v>11</v>
      </c>
      <c r="B27" s="18" t="s">
        <v>106</v>
      </c>
      <c r="C27" s="33" t="s">
        <v>107</v>
      </c>
      <c r="D27" s="18" t="s">
        <v>0</v>
      </c>
      <c r="E27" s="89">
        <v>204.48</v>
      </c>
      <c r="F27" s="82"/>
      <c r="G27" s="82"/>
    </row>
    <row r="28" spans="1:7" ht="24.75" thickBot="1">
      <c r="A28" s="28">
        <v>6</v>
      </c>
      <c r="B28" s="13" t="s">
        <v>135</v>
      </c>
      <c r="C28" s="63" t="s">
        <v>9</v>
      </c>
      <c r="D28" s="28"/>
      <c r="E28" s="94"/>
      <c r="F28" s="34"/>
      <c r="G28" s="34"/>
    </row>
    <row r="29" spans="1:7" ht="48.75" thickBot="1">
      <c r="A29" s="64" t="s">
        <v>78</v>
      </c>
      <c r="B29" s="65" t="s">
        <v>140</v>
      </c>
      <c r="C29" s="66" t="s">
        <v>141</v>
      </c>
      <c r="D29" s="64"/>
      <c r="E29" s="95"/>
      <c r="F29" s="26"/>
      <c r="G29" s="26"/>
    </row>
    <row r="30" spans="1:7" ht="15.75" thickBot="1">
      <c r="A30" s="67">
        <v>12</v>
      </c>
      <c r="B30" s="68" t="s">
        <v>142</v>
      </c>
      <c r="C30" s="69" t="s">
        <v>143</v>
      </c>
      <c r="D30" s="68" t="s">
        <v>144</v>
      </c>
      <c r="E30" s="96">
        <v>6</v>
      </c>
      <c r="F30" s="82"/>
      <c r="G30" s="82"/>
    </row>
    <row r="31" spans="1:7" s="17" customFormat="1" ht="51.75" customHeight="1" thickBot="1">
      <c r="A31" s="120">
        <v>6</v>
      </c>
      <c r="B31" s="108" t="s">
        <v>173</v>
      </c>
      <c r="C31" s="168" t="s">
        <v>141</v>
      </c>
      <c r="D31" s="120"/>
      <c r="E31" s="125"/>
      <c r="F31" s="125"/>
      <c r="G31" s="125"/>
    </row>
    <row r="32" spans="1:7" s="17" customFormat="1" ht="48.75" thickBot="1">
      <c r="A32" s="110" t="s">
        <v>78</v>
      </c>
      <c r="B32" s="111" t="s">
        <v>174</v>
      </c>
      <c r="C32" s="112" t="s">
        <v>141</v>
      </c>
      <c r="D32" s="110"/>
      <c r="E32" s="126"/>
      <c r="F32" s="126"/>
      <c r="G32" s="126"/>
    </row>
    <row r="33" spans="1:7" s="17" customFormat="1" ht="44.25" customHeight="1" thickBot="1">
      <c r="A33" s="115">
        <v>12</v>
      </c>
      <c r="B33" s="115" t="s">
        <v>175</v>
      </c>
      <c r="C33" s="116" t="s">
        <v>176</v>
      </c>
      <c r="D33" s="115" t="s">
        <v>144</v>
      </c>
      <c r="E33" s="117">
        <v>6</v>
      </c>
      <c r="F33" s="118"/>
      <c r="G33" s="118"/>
    </row>
    <row r="34" spans="1:7" s="17" customFormat="1" ht="71.25" customHeight="1" thickBot="1">
      <c r="A34" s="115">
        <v>13</v>
      </c>
      <c r="B34" s="115" t="s">
        <v>175</v>
      </c>
      <c r="C34" s="116" t="s">
        <v>177</v>
      </c>
      <c r="D34" s="115" t="s">
        <v>144</v>
      </c>
      <c r="E34" s="117">
        <v>2</v>
      </c>
      <c r="F34" s="169"/>
      <c r="G34" s="169"/>
    </row>
    <row r="35" spans="1:7" ht="15" thickBot="1">
      <c r="A35"/>
      <c r="B35"/>
      <c r="C35"/>
      <c r="D35"/>
      <c r="E35"/>
      <c r="F35" s="74" t="s">
        <v>161</v>
      </c>
      <c r="G35" s="75"/>
    </row>
    <row r="36" spans="1:7" ht="15" thickBot="1">
      <c r="A36"/>
      <c r="B36"/>
      <c r="C36"/>
      <c r="D36"/>
      <c r="E36"/>
      <c r="F36" s="74" t="s">
        <v>162</v>
      </c>
      <c r="G36" s="75"/>
    </row>
    <row r="37" spans="1:7" ht="15" thickBot="1">
      <c r="A37"/>
      <c r="B37"/>
      <c r="C37"/>
      <c r="D37"/>
      <c r="E37"/>
      <c r="F37" s="74" t="s">
        <v>163</v>
      </c>
      <c r="G37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sqref="A1:G16"/>
    </sheetView>
  </sheetViews>
  <sheetFormatPr defaultRowHeight="14.25"/>
  <cols>
    <col min="1" max="1" width="4.625" style="2" customWidth="1"/>
    <col min="2" max="2" width="18.125" style="2" customWidth="1"/>
    <col min="3" max="3" width="35.625" style="2" customWidth="1"/>
    <col min="4" max="4" width="9.25" style="2" customWidth="1"/>
    <col min="5" max="5" width="11.125" style="1" customWidth="1"/>
    <col min="6" max="6" width="12" customWidth="1"/>
  </cols>
  <sheetData>
    <row r="1" spans="1:8" ht="64.5" customHeight="1" thickBot="1">
      <c r="A1" s="206" t="s">
        <v>145</v>
      </c>
      <c r="B1" s="207"/>
      <c r="C1" s="207"/>
      <c r="D1" s="207"/>
      <c r="E1" s="207"/>
      <c r="F1" s="207"/>
      <c r="G1" s="208"/>
    </row>
    <row r="2" spans="1:8" ht="32.25" customHeight="1" thickBot="1">
      <c r="A2" s="206" t="s">
        <v>170</v>
      </c>
      <c r="B2" s="207"/>
      <c r="C2" s="207"/>
      <c r="D2" s="207"/>
      <c r="E2" s="207"/>
      <c r="F2" s="207"/>
      <c r="G2" s="208"/>
    </row>
    <row r="3" spans="1:8" s="16" customFormat="1" ht="14.25" customHeight="1" thickBot="1">
      <c r="A3" s="209" t="s">
        <v>7</v>
      </c>
      <c r="B3" s="211" t="s">
        <v>86</v>
      </c>
      <c r="C3" s="211" t="s">
        <v>93</v>
      </c>
      <c r="D3" s="212" t="s">
        <v>6</v>
      </c>
      <c r="E3" s="212"/>
      <c r="F3" s="79"/>
      <c r="G3" s="79"/>
    </row>
    <row r="4" spans="1:8" s="16" customFormat="1" ht="24.75" customHeight="1" thickBot="1">
      <c r="A4" s="210"/>
      <c r="B4" s="211"/>
      <c r="C4" s="211"/>
      <c r="D4" s="83" t="s">
        <v>5</v>
      </c>
      <c r="E4" s="84" t="s">
        <v>4</v>
      </c>
      <c r="F4" s="84" t="s">
        <v>168</v>
      </c>
      <c r="G4" s="84" t="s">
        <v>169</v>
      </c>
    </row>
    <row r="5" spans="1:8" ht="16.5" customHeight="1" thickBot="1">
      <c r="A5" s="218" t="s">
        <v>80</v>
      </c>
      <c r="B5" s="219"/>
      <c r="C5" s="219"/>
      <c r="D5" s="219"/>
      <c r="E5" s="219"/>
      <c r="F5" s="219"/>
      <c r="G5" s="220"/>
      <c r="H5" s="7"/>
    </row>
    <row r="6" spans="1:8" s="15" customFormat="1" ht="32.25" customHeight="1" thickBot="1">
      <c r="A6" s="11" t="s">
        <v>85</v>
      </c>
      <c r="B6" s="11" t="s">
        <v>10</v>
      </c>
      <c r="C6" s="12" t="s">
        <v>3</v>
      </c>
      <c r="D6" s="13"/>
      <c r="E6" s="14"/>
      <c r="F6" s="14"/>
      <c r="G6" s="14"/>
    </row>
    <row r="7" spans="1:8" s="17" customFormat="1" ht="54.75" customHeight="1" thickBot="1">
      <c r="A7" s="20" t="s">
        <v>70</v>
      </c>
      <c r="B7" s="21" t="s">
        <v>97</v>
      </c>
      <c r="C7" s="22" t="s">
        <v>12</v>
      </c>
      <c r="D7" s="23"/>
      <c r="E7" s="24"/>
      <c r="F7" s="24"/>
      <c r="G7" s="24"/>
    </row>
    <row r="8" spans="1:8" s="17" customFormat="1" ht="32.25" customHeight="1" thickBot="1">
      <c r="A8" s="18">
        <v>1</v>
      </c>
      <c r="B8" s="18" t="s">
        <v>99</v>
      </c>
      <c r="C8" s="25" t="s">
        <v>98</v>
      </c>
      <c r="D8" s="18" t="s">
        <v>2</v>
      </c>
      <c r="E8" s="54">
        <v>0.39</v>
      </c>
      <c r="F8" s="80"/>
      <c r="G8" s="81"/>
    </row>
    <row r="9" spans="1:8" s="17" customFormat="1" ht="51.75" customHeight="1" thickBot="1">
      <c r="A9" s="28">
        <v>4</v>
      </c>
      <c r="B9" s="13" t="s">
        <v>94</v>
      </c>
      <c r="C9" s="30" t="s">
        <v>23</v>
      </c>
      <c r="D9" s="31"/>
      <c r="E9" s="32"/>
      <c r="F9" s="32"/>
      <c r="G9" s="32"/>
      <c r="H9"/>
    </row>
    <row r="10" spans="1:8" s="17" customFormat="1" ht="36.75" thickBot="1">
      <c r="A10" s="18">
        <v>2</v>
      </c>
      <c r="B10" s="18" t="s">
        <v>100</v>
      </c>
      <c r="C10" s="29" t="s">
        <v>102</v>
      </c>
      <c r="D10" s="18" t="s">
        <v>88</v>
      </c>
      <c r="E10" s="54">
        <v>1462.5</v>
      </c>
      <c r="F10" s="80"/>
      <c r="G10" s="80"/>
    </row>
    <row r="11" spans="1:8" s="17" customFormat="1" ht="51.75" customHeight="1" thickBot="1">
      <c r="A11" s="28">
        <v>5</v>
      </c>
      <c r="B11" s="13" t="s">
        <v>96</v>
      </c>
      <c r="C11" s="30" t="s">
        <v>95</v>
      </c>
      <c r="D11" s="28"/>
      <c r="E11" s="34"/>
      <c r="F11" s="34"/>
      <c r="G11" s="34"/>
    </row>
    <row r="12" spans="1:8" s="17" customFormat="1" ht="72.75" thickBot="1">
      <c r="A12" s="20" t="s">
        <v>78</v>
      </c>
      <c r="B12" s="21" t="s">
        <v>104</v>
      </c>
      <c r="C12" s="27" t="s">
        <v>105</v>
      </c>
      <c r="D12" s="20"/>
      <c r="E12" s="26"/>
      <c r="F12" s="26"/>
      <c r="G12" s="26"/>
    </row>
    <row r="13" spans="1:8" s="17" customFormat="1" ht="24.75" thickBot="1">
      <c r="A13" s="18">
        <v>3</v>
      </c>
      <c r="B13" s="18" t="s">
        <v>106</v>
      </c>
      <c r="C13" s="33" t="s">
        <v>107</v>
      </c>
      <c r="D13" s="18" t="s">
        <v>0</v>
      </c>
      <c r="E13" s="54">
        <v>117</v>
      </c>
      <c r="F13" s="80"/>
      <c r="G13" s="80"/>
    </row>
    <row r="14" spans="1:8" ht="15" thickBot="1">
      <c r="A14"/>
      <c r="B14"/>
      <c r="C14"/>
      <c r="D14"/>
      <c r="E14"/>
      <c r="F14" s="74" t="s">
        <v>161</v>
      </c>
      <c r="G14" s="75"/>
    </row>
    <row r="15" spans="1:8" ht="15" thickBot="1">
      <c r="A15"/>
      <c r="B15"/>
      <c r="C15"/>
      <c r="D15"/>
      <c r="E15"/>
      <c r="F15" s="74" t="s">
        <v>162</v>
      </c>
      <c r="G15" s="75"/>
    </row>
    <row r="16" spans="1:8" ht="15" thickBot="1">
      <c r="A16"/>
      <c r="B16"/>
      <c r="C16"/>
      <c r="D16"/>
      <c r="E16"/>
      <c r="F16" s="74" t="s">
        <v>163</v>
      </c>
      <c r="G16" s="75"/>
    </row>
  </sheetData>
  <sheetProtection selectLockedCells="1" selectUnlockedCells="1"/>
  <mergeCells count="7">
    <mergeCell ref="A5:G5"/>
    <mergeCell ref="A1:G1"/>
    <mergeCell ref="A2:G2"/>
    <mergeCell ref="A3:A4"/>
    <mergeCell ref="B3:B4"/>
    <mergeCell ref="C3:C4"/>
    <mergeCell ref="D3:E3"/>
  </mergeCells>
  <pageMargins left="0.78749999999999998" right="0.2361111111111111" top="0.59027777777777779" bottom="0.74791666666666667" header="0.51180555555555551" footer="0.51180555555555551"/>
  <pageSetup paperSize="9" scale="8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19</vt:i4>
      </vt:variant>
    </vt:vector>
  </HeadingPairs>
  <TitlesOfParts>
    <vt:vector size="38" baseType="lpstr">
      <vt:lpstr>Spis działów przedmiaru2</vt:lpstr>
      <vt:lpstr>spis działow przedmiaru</vt:lpstr>
      <vt:lpstr>KO droga nr 3</vt:lpstr>
      <vt:lpstr>KO droga nr 4</vt:lpstr>
      <vt:lpstr>KO droga nr 5</vt:lpstr>
      <vt:lpstr>KO droga nr 6</vt:lpstr>
      <vt:lpstr>KO droga nr 8</vt:lpstr>
      <vt:lpstr>KO droga nr 10</vt:lpstr>
      <vt:lpstr>KO droga nr 11</vt:lpstr>
      <vt:lpstr>KO droga nr 13</vt:lpstr>
      <vt:lpstr>KO droga nr 14</vt:lpstr>
      <vt:lpstr>KO droga nr 15</vt:lpstr>
      <vt:lpstr>KO droga nr 17</vt:lpstr>
      <vt:lpstr>KO droga nr 17a</vt:lpstr>
      <vt:lpstr>KO droga nr 18</vt:lpstr>
      <vt:lpstr>KO droga nr 20</vt:lpstr>
      <vt:lpstr>KO droga nr 21</vt:lpstr>
      <vt:lpstr>KO droga nr 23</vt:lpstr>
      <vt:lpstr>KO droga nr 24</vt:lpstr>
      <vt:lpstr>'KO droga nr 10'!Obszar_wydruku</vt:lpstr>
      <vt:lpstr>'KO droga nr 11'!Obszar_wydruku</vt:lpstr>
      <vt:lpstr>'KO droga nr 13'!Obszar_wydruku</vt:lpstr>
      <vt:lpstr>'KO droga nr 14'!Obszar_wydruku</vt:lpstr>
      <vt:lpstr>'KO droga nr 15'!Obszar_wydruku</vt:lpstr>
      <vt:lpstr>'KO droga nr 17'!Obszar_wydruku</vt:lpstr>
      <vt:lpstr>'KO droga nr 17a'!Obszar_wydruku</vt:lpstr>
      <vt:lpstr>'KO droga nr 18'!Obszar_wydruku</vt:lpstr>
      <vt:lpstr>'KO droga nr 20'!Obszar_wydruku</vt:lpstr>
      <vt:lpstr>'KO droga nr 21'!Obszar_wydruku</vt:lpstr>
      <vt:lpstr>'KO droga nr 23'!Obszar_wydruku</vt:lpstr>
      <vt:lpstr>'KO droga nr 24'!Obszar_wydruku</vt:lpstr>
      <vt:lpstr>'KO droga nr 3'!Obszar_wydruku</vt:lpstr>
      <vt:lpstr>'KO droga nr 4'!Obszar_wydruku</vt:lpstr>
      <vt:lpstr>'KO droga nr 5'!Obszar_wydruku</vt:lpstr>
      <vt:lpstr>'KO droga nr 6'!Obszar_wydruku</vt:lpstr>
      <vt:lpstr>'KO droga nr 8'!Obszar_wydruku</vt:lpstr>
      <vt:lpstr>'spis działow przedmiaru'!Obszar_wydruku</vt:lpstr>
      <vt:lpstr>'Spis działów przedmiaru2'!Obszar_wydruku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manevo</dc:creator>
  <cp:lastModifiedBy>manevo2</cp:lastModifiedBy>
  <cp:lastPrinted>2014-09-22T14:17:52Z</cp:lastPrinted>
  <dcterms:created xsi:type="dcterms:W3CDTF">2013-01-30T07:49:18Z</dcterms:created>
  <dcterms:modified xsi:type="dcterms:W3CDTF">2014-09-22T14:56:00Z</dcterms:modified>
</cp:coreProperties>
</file>